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D:\Jernej DELO\Plazovi in stabilizacije\2024\2 Plaz Lipa 1 (Šmartno ob Dreti) 231-2024\NOVELACIJA\PDF FAZA 2\"/>
    </mc:Choice>
  </mc:AlternateContent>
  <xr:revisionPtr revIDLastSave="0" documentId="13_ncr:1_{A894F2D4-02A5-4D20-93DB-A2FE2C4738BF}" xr6:coauthVersionLast="47" xr6:coauthVersionMax="47" xr10:uidLastSave="{00000000-0000-0000-0000-000000000000}"/>
  <bookViews>
    <workbookView xWindow="-110" yWindow="-110" windowWidth="38620" windowHeight="21100" tabRatio="779" xr2:uid="{00000000-000D-0000-FFFF-FFFF00000000}"/>
  </bookViews>
  <sheets>
    <sheet name="Rekapitulacija" sheetId="4" r:id="rId1"/>
    <sheet name="1.0 Tuje storitve" sheetId="17" r:id="rId2"/>
    <sheet name="2.0 Pilotna stena" sheetId="16" r:id="rId3"/>
    <sheet name="3.0 Voziščna konstrukcija" sheetId="18" r:id="rId4"/>
  </sheets>
  <definedNames>
    <definedName name="_xlnm.Print_Area" localSheetId="1">'1.0 Tuje storitve'!$A$1:$I$45</definedName>
    <definedName name="_xlnm.Print_Area" localSheetId="2">'2.0 Pilotna stena'!$A$1:$I$105</definedName>
    <definedName name="_xlnm.Print_Area" localSheetId="3">'3.0 Voziščna konstrukcija'!$A$1:$I$112</definedName>
    <definedName name="_xlnm.Print_Area" localSheetId="0">Rekapitulacija!$A$1:$H$23</definedName>
    <definedName name="_xlnm.Print_Titles" localSheetId="1">'1.0 Tuje storitve'!$3:$3</definedName>
    <definedName name="_xlnm.Print_Titles" localSheetId="2">'2.0 Pilotna stena'!$3:$3</definedName>
    <definedName name="_xlnm.Print_Titles" localSheetId="3">'3.0 Voziščna konstrukcija'!$3:$3</definedName>
    <definedName name="_xlnm.Print_Titles" localSheetId="0">Rekapitulacija!#REF!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6" l="1"/>
  <c r="F81" i="16" l="1"/>
  <c r="F31" i="16" l="1"/>
  <c r="H93" i="18" l="1"/>
  <c r="H25" i="16" l="1"/>
  <c r="H29" i="17" l="1"/>
  <c r="H27" i="17"/>
  <c r="H81" i="16" l="1"/>
  <c r="H85" i="16"/>
  <c r="H83" i="16"/>
  <c r="H79" i="16"/>
  <c r="H77" i="16"/>
  <c r="H87" i="16" l="1"/>
  <c r="H99" i="16" l="1"/>
  <c r="H27" i="16" l="1"/>
  <c r="H29" i="16" l="1"/>
  <c r="H33" i="18" l="1"/>
  <c r="H15" i="16"/>
  <c r="H13" i="16"/>
  <c r="H65" i="18" l="1"/>
  <c r="H63" i="18" l="1"/>
  <c r="H35" i="18" l="1"/>
  <c r="H25" i="18" l="1"/>
  <c r="F87" i="18" l="1"/>
  <c r="H89" i="18"/>
  <c r="F85" i="18" l="1"/>
  <c r="H85" i="18" s="1"/>
  <c r="H87" i="18"/>
  <c r="H83" i="18"/>
  <c r="H81" i="18"/>
  <c r="H79" i="18"/>
  <c r="H77" i="18"/>
  <c r="H23" i="16" l="1"/>
  <c r="H7" i="17"/>
  <c r="H11" i="17" l="1"/>
  <c r="F55" i="18" l="1"/>
  <c r="F57" i="18" s="1"/>
  <c r="H19" i="18"/>
  <c r="H17" i="18"/>
  <c r="H15" i="18"/>
  <c r="H23" i="18" l="1"/>
  <c r="H21" i="18" l="1"/>
  <c r="H71" i="18" l="1"/>
  <c r="H91" i="18" l="1"/>
  <c r="H95" i="18" s="1"/>
  <c r="H73" i="18"/>
  <c r="H61" i="18"/>
  <c r="H59" i="18"/>
  <c r="H55" i="18"/>
  <c r="F53" i="18"/>
  <c r="H51" i="18"/>
  <c r="H49" i="18"/>
  <c r="H47" i="18"/>
  <c r="H41" i="18"/>
  <c r="H39" i="18"/>
  <c r="H37" i="18"/>
  <c r="H31" i="18"/>
  <c r="F13" i="18"/>
  <c r="H13" i="18" s="1"/>
  <c r="H11" i="18"/>
  <c r="H9" i="18"/>
  <c r="H7" i="18"/>
  <c r="H106" i="18" l="1"/>
  <c r="H105" i="18"/>
  <c r="H43" i="18"/>
  <c r="H103" i="18" s="1"/>
  <c r="H27" i="18"/>
  <c r="H102" i="18" s="1"/>
  <c r="H53" i="18"/>
  <c r="H57" i="18"/>
  <c r="H67" i="18" l="1"/>
  <c r="H104" i="18" s="1"/>
  <c r="H99" i="18" l="1"/>
  <c r="H107" i="18"/>
  <c r="H109" i="18" s="1"/>
  <c r="G6" i="4" l="1"/>
  <c r="H110" i="18"/>
  <c r="H111" i="18" s="1"/>
  <c r="H15" i="17"/>
  <c r="H13" i="17"/>
  <c r="H33" i="17"/>
  <c r="H31" i="17"/>
  <c r="H9" i="17"/>
  <c r="H35" i="17" l="1"/>
  <c r="H40" i="17" s="1"/>
  <c r="H17" i="17"/>
  <c r="H21" i="17" s="1"/>
  <c r="H38" i="17" l="1"/>
  <c r="H39" i="17" s="1"/>
  <c r="H42" i="17" s="1"/>
  <c r="H43" i="17" l="1"/>
  <c r="H44" i="17" s="1"/>
  <c r="G4" i="4"/>
  <c r="D97" i="16" l="1"/>
  <c r="H71" i="16"/>
  <c r="H69" i="16"/>
  <c r="H67" i="16"/>
  <c r="H65" i="16"/>
  <c r="H63" i="16"/>
  <c r="H57" i="16"/>
  <c r="H55" i="16"/>
  <c r="H53" i="16"/>
  <c r="H51" i="16"/>
  <c r="H49" i="16"/>
  <c r="H47" i="16"/>
  <c r="H41" i="16"/>
  <c r="H39" i="16"/>
  <c r="H37" i="16"/>
  <c r="H35" i="16"/>
  <c r="H33" i="16"/>
  <c r="H31" i="16"/>
  <c r="H17" i="16"/>
  <c r="H11" i="16"/>
  <c r="H9" i="16"/>
  <c r="H7" i="16"/>
  <c r="H43" i="16" l="1"/>
  <c r="H59" i="16"/>
  <c r="H73" i="16"/>
  <c r="H98" i="16" s="1"/>
  <c r="H19" i="16"/>
  <c r="H96" i="16" l="1"/>
  <c r="H91" i="16"/>
  <c r="H97" i="16"/>
  <c r="H95" i="16"/>
  <c r="H100" i="16" l="1"/>
  <c r="H102" i="16" s="1"/>
  <c r="G5" i="4" l="1"/>
  <c r="G8" i="4" s="1"/>
  <c r="G9" i="4" s="1"/>
  <c r="G10" i="4" s="1"/>
  <c r="H103" i="16"/>
  <c r="H104" i="16" s="1"/>
</calcChain>
</file>

<file path=xl/sharedStrings.xml><?xml version="1.0" encoding="utf-8"?>
<sst xmlns="http://schemas.openxmlformats.org/spreadsheetml/2006/main" count="379" uniqueCount="142">
  <si>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</si>
  <si>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</si>
  <si>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</si>
  <si>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</si>
  <si>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</si>
  <si>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</si>
  <si>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</si>
  <si>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</si>
  <si>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1.</t>
  </si>
  <si>
    <t>2.0</t>
  </si>
  <si>
    <t>m3</t>
  </si>
  <si>
    <t>3.0</t>
  </si>
  <si>
    <t>4.0</t>
  </si>
  <si>
    <t>SKUPAJ :</t>
  </si>
  <si>
    <t>VSE SKUPAJ :</t>
  </si>
  <si>
    <t>m</t>
  </si>
  <si>
    <t>m2</t>
  </si>
  <si>
    <t>2.</t>
  </si>
  <si>
    <t>kos</t>
  </si>
  <si>
    <t>3.</t>
  </si>
  <si>
    <t>4.</t>
  </si>
  <si>
    <t>7.</t>
  </si>
  <si>
    <t>DDV 22%</t>
  </si>
  <si>
    <t>5.</t>
  </si>
  <si>
    <t>ZEMELJSKA DELA</t>
  </si>
  <si>
    <t>ZEMELJSKA DELA SKUPAJ :</t>
  </si>
  <si>
    <t xml:space="preserve">REKAPITULACIJA  </t>
  </si>
  <si>
    <t>ODVODNJAVANJE</t>
  </si>
  <si>
    <t>ODVODNJAVANJE SKUPAJ:</t>
  </si>
  <si>
    <t>NEPREDVIDENA DELA 10%</t>
  </si>
  <si>
    <t>kpl</t>
  </si>
  <si>
    <t>NEPREDVIDENA DELA 10% SKUPAJ:</t>
  </si>
  <si>
    <t>5.0</t>
  </si>
  <si>
    <t>6.</t>
  </si>
  <si>
    <t>TUJE STORITVE</t>
  </si>
  <si>
    <t>Izdelava projektne dokumentacije za projekt izvedenih del.</t>
  </si>
  <si>
    <t>Izdelava geodetskega posnetka za projekt izvedenih del.</t>
  </si>
  <si>
    <t>TUJE STORITVE SKUPAJ:</t>
  </si>
  <si>
    <t xml:space="preserve">SKUPNA REKAPITULACIJA  </t>
  </si>
  <si>
    <t>Opomba 3: Strošek gradbenega nadzora ni zajet v popisu - zagotovi investitor.</t>
  </si>
  <si>
    <t>SKUPNA DELA IN TUJE STORITVE</t>
  </si>
  <si>
    <t>PREDDELA</t>
  </si>
  <si>
    <t>PREDDELA SKUPAJ:</t>
  </si>
  <si>
    <t>Gradbeni nadzor.</t>
  </si>
  <si>
    <t>Zagotovi investitor</t>
  </si>
  <si>
    <t>Odstranitev grmovja in dreves z debli premera do 10 cm ter vej na gosto porasli površini - strojno, z odvozom na deponijo.</t>
  </si>
  <si>
    <t>6.0</t>
  </si>
  <si>
    <t>Opomba 2: Ponudnik mora v cenah v popisnih postavkah zajeti vrednosti vseh potrebnih del, vključno z izdelavo tehnološko ekonomskega elaborata, tekočimi in končnimi poročili posameznih strokovnjakov, notranjo kontrolo kakovosti, vodotesnost kanalizacije in jaškov, itd. vse v smislu dokazovanja kvalitete izvedenih del. Upoštevati priložene smernice notranje kontrole kakovosti.</t>
  </si>
  <si>
    <t xml:space="preserve">Opomba 1:  V ponudbenih cenah  morajo biti vključeni vsi stroški za izvedbo del (dobave, transport, delo, pomožna dela, stroški ureditve gradbišča, transporti, stroški deponij), stroški organizacije in ureditve gradbišča, ravnanje z odpadki v skladu z veljavno zakonodaj, redno čiščenje gradbišča med izvedbo in po končanju del ter izdelavo dokazil o zanesljivosti objekta. </t>
  </si>
  <si>
    <t>8.</t>
  </si>
  <si>
    <t>9.</t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</si>
  <si>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Odstranitev delovnega platoja.</t>
    </r>
  </si>
  <si>
    <t>f</t>
  </si>
  <si>
    <r>
      <t xml:space="preserve">Ureditev planuma temeljnih tal vezljive zemljine/zrnate kamnine  – 3. kategorije. </t>
    </r>
    <r>
      <rPr>
        <i/>
        <sz val="10"/>
        <rFont val="Arial CE"/>
        <charset val="238"/>
      </rPr>
      <t>Vezna AB greda.</t>
    </r>
  </si>
  <si>
    <t>kg</t>
  </si>
  <si>
    <t>UVRTANI AB PILOTI</t>
  </si>
  <si>
    <t>Nakladanje izvrtanega materiala, prevoz in deponiranje na deponijo na razdalji do 30 km  - material iz vrtin.</t>
  </si>
  <si>
    <t>Strojno odbijanje glave pilota (v višini 0.3-0.5 m) iz ojačenega (armiranega) cementnega betona. Nakladanje, prevoz in deponiranje na trajno deponijo na razdalji do 30 km, vključno s plačilom komunalnih stroškov deponiranja.</t>
  </si>
  <si>
    <t>Meritve zveznosti pilota. Vključena izdelava poročila.</t>
  </si>
  <si>
    <t>UVRTANI AB PILOTI SKUPAJ:</t>
  </si>
  <si>
    <t>VEZNA AB GREDA</t>
  </si>
  <si>
    <r>
      <t xml:space="preserve">Izdelava dilatacijske rege na vezni AB gredi, po načrtu. Zatesnitev dilatacijske rege s trajno elastično zmesjo za stike. Zatesnitev dilatacijske rege s trajno elastičnim zapolnitvenim materialom. Zatesnitev dilatacijske rege s polnilom za stike (penasto gumo). </t>
    </r>
    <r>
      <rPr>
        <i/>
        <sz val="10"/>
        <rFont val="Arial CE"/>
        <charset val="238"/>
      </rPr>
      <t>Vezna AB greda.</t>
    </r>
  </si>
  <si>
    <t>VEZNA AB GREDA SKUPAJ :</t>
  </si>
  <si>
    <t>Dobava in vgradnja kamnitega drobljenca D16/32 za drenažni zasip.</t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</si>
  <si>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 za vezno AB gredo in ureditev naklonov brežine pod pilotno steno.</t>
    </r>
  </si>
  <si>
    <t>PILOTNA STENA</t>
  </si>
  <si>
    <t>VOZIŠČNA KONSTRUKCIJA z odvodnjavanjem</t>
  </si>
  <si>
    <t xml:space="preserve">PREDDELA </t>
  </si>
  <si>
    <t>Geodetska dela - zakoličba geodetskih in višinskih točk.</t>
  </si>
  <si>
    <t>km</t>
  </si>
  <si>
    <t>Ponovno zakoličenje in zavarovanje zakoličbe trase ostale javne ceste med delom.</t>
  </si>
  <si>
    <t>Rezkanje in odvoz asfaltne krovne plasti v debelini 4 do 7 cm; vključeno nakladanje, prevoz in deponiranje na deponijo na razdalji do 30 km in plačilo komunalnih stroškov deponiranja.</t>
  </si>
  <si>
    <t>Ureditev planuma temeljnih tal vezljive zemljine/zrnate kamnine – 3. kategorije.</t>
  </si>
  <si>
    <t>Dobava in vgraditev geotekstilije za ločilno plast (po načrtu), natezna trdnost min. 14 kN/m.</t>
  </si>
  <si>
    <t>VOZIŠČNA KONSTRUKCIJA</t>
  </si>
  <si>
    <t>Dobava in izdelava zmrzlinsko odporne kamnite posteljice enakomerno zrnatega drobljenca D125 iz kamnine v debelini 40 cm, vključno z utrjevanjem.</t>
  </si>
  <si>
    <t>Dobava in izdelava nevezane nosilne plasti enakomerno zrnatega drobljenca D32 iz kamnine v debelini 20 cm, vključno z utrjevanjem.</t>
  </si>
  <si>
    <t>Dobava in izdelava obrabne in zaporne plasti bitumenskega betona BB 11ks iz zmesi zrn peska iz karbonatnih kamnin, drobirja iz silikatnih kamnin in cestogradbenega bitumna v debelini 4 cm. AC 11 surf B 70/100, A3, Z2.</t>
  </si>
  <si>
    <t>Čiščenje utrjene/odrezkane površine podlage pred pobrizgom z bitumenskim vezivom.</t>
  </si>
  <si>
    <t xml:space="preserve">Pobrizg podlage z bitumensko emulzijo 0,4 kg/m2. </t>
  </si>
  <si>
    <t>Izdelava mulde iz bitumenskega betona, v enaki sestavi in debelini kot vozišče, na obstoječo podlago, široke 50 cm. Material je vkjučen v postavki 3 in 4.</t>
  </si>
  <si>
    <t>VOZIŠČNA KONSTRUKCIJA SKUPAJ :</t>
  </si>
  <si>
    <t>PROMETNA OPREMA</t>
  </si>
  <si>
    <t>PROMETNA OPREMA SKUPAJ:</t>
  </si>
  <si>
    <t>Dobava in vgradnja zemeljsko vlažnega cementnega betona C25/30 in zmrzlinsko odpornih kamnitih blokov velikosti 20-30 cm v razmerju  30:70 za izdelavo kamnitega iztočnega praga, širine š=1,0 m in dolžine L=2,0 m za izpustom.</t>
  </si>
  <si>
    <t>Transport vrtalne garniture ter preostale opreme za izdelavo vrtin premera 60 cm, vključno s premiki po gradbišču.</t>
  </si>
  <si>
    <r>
      <t xml:space="preserve">Ureditev naklonov in povrnitev (novih ali poškodovanih) brežin v prvotno stanje. Humuziranje do 20 cm, zatravitev s semenom. </t>
    </r>
    <r>
      <rPr>
        <i/>
        <sz val="10"/>
        <rFont val="Arial CE"/>
        <charset val="238"/>
      </rPr>
      <t>Območje brežine pod pilotno steno.</t>
    </r>
  </si>
  <si>
    <t xml:space="preserve">Demontaža jeklene varnostne ograje JVO; vključeno nakladanje, prevoz in deponiranje na deponijo in plačilo komunalnih stroškov deponiranja. </t>
  </si>
  <si>
    <r>
      <t xml:space="preserve">Dobava in vgraditev podložnega cementnega betona C12/15 v prerez do 0,15 m3/m2. </t>
    </r>
    <r>
      <rPr>
        <i/>
        <sz val="10"/>
        <rFont val="Arial CE"/>
        <charset val="238"/>
      </rPr>
      <t>Vezna AB greda.</t>
    </r>
  </si>
  <si>
    <t>Dobava in kontraktorska vgraditev cementnega betona C25/30, XC2, PV-I, D32, S3, vsebnost cementa ≥ 375 kg/m3; v prerez od 0,16 do 0,30 m3/m2-m1.</t>
  </si>
  <si>
    <t>Izdelava varnostnega načrta.</t>
  </si>
  <si>
    <t>Pripravljalna dela in organizacija gradbišča, vključno z odstranitvijo po končanih delih  (postavitev gradbiščne ograje, gradbiščnih tabel, začasnih kontejnerjev/pisarniških prostorov z vzdrževanjem, sanitarij, izdelava začasne deponije, transport mehanizacije in opreme, zagotavljanje varstva pri delu,...).</t>
  </si>
  <si>
    <t>Zakoličba vodovoda v območju obdelave.</t>
  </si>
  <si>
    <r>
      <t xml:space="preserve">Dobava in nasipanje zrnate kamnine 3. kategorije (drobljenec D32, prod, reciklat,...) na razdalji do 30 km, v debelini do 15 cm, vključno z utrjevanjem. </t>
    </r>
    <r>
      <rPr>
        <i/>
        <sz val="10"/>
        <rFont val="Arial CE"/>
        <charset val="238"/>
      </rPr>
      <t>Nasipanje za pripravo delovnega platoja.</t>
    </r>
  </si>
  <si>
    <r>
      <t xml:space="preserve">Dobava, razrez, vgradnja in odstranitev lesenih smrekovih plohov kvalitete C24 in debeline 5 cm. Predvidena dolžina kosa 150 cm (zalaganje med profile HEA). Kampadno zavarovanje delovnega platoja v dolžini 40 m --&gt; 2-kratna vgradnja in odstranitev. </t>
    </r>
    <r>
      <rPr>
        <i/>
        <sz val="10"/>
        <rFont val="Arial CE"/>
        <charset val="238"/>
      </rPr>
      <t>Zavarovanje delovnega platoja.</t>
    </r>
  </si>
  <si>
    <t>Porušitev in odstranitev asfaltne plasti v debelini do 10 cm; vključeno nakladanje, prevoz in deponiranje na deponijo na razdalji do 30 km in plačilo komunalnih stroškov deponiranja.</t>
  </si>
  <si>
    <t>Dobava in izdelava zgornje nosilne plasti bituminiziranega drobljenca zrnavosti 0/22 mm v debelini 6 cm. AC 22 base B 50/70, A4, Z6.</t>
  </si>
  <si>
    <t>Izdelava bankine iz drobljenca, široke 0,50 m. Material je vkjučen v postavki 1 in 2.</t>
  </si>
  <si>
    <t>Rezanje asfaltne plasti s talno diamantno žago, debeline do 10 cm.</t>
  </si>
  <si>
    <t>Dobava in vgradnja PE drenažne cevi DN 110, SN8 (perforirana 2/3) na betonski posteljici (širina 50 cm, debelina do 10 cm) z obsipom, vključno z morebitnimi koleni, vtočnimi in iztočnimi glavami.</t>
  </si>
  <si>
    <t xml:space="preserve">Dobava in izdelava jaška iz cementnega betona, krožnega prereza s premerom 60 cm, globokega 1.5 m, vključno z ureditvijo vtoka in iztoka cevi.  Izdelava neprepustnega dna z betonsko posteljico C12/15 v debelini 15 cm. </t>
  </si>
  <si>
    <t xml:space="preserve">Dobava in vgraditev pokrova iz ojačenega cementnega betona, krožnega prereza s premerom 60 cm. </t>
  </si>
  <si>
    <t>Dobava in vgradnja zemeljsko vlažnega cementnega betona C25/30 in zmrzlinsko odpornih kamnitih blokov velikosti 20-30 cm v razmerju  30:70 za izdelavo kamnite obloge vtočnega jaška.</t>
  </si>
  <si>
    <t>Dobava in vgradnja betonskih kanalet na stik iz cementnega betona, dolžine 100 cm, širine 50 cm (notranja širina dna 30 cm) in notranje višine 15 cm; vključno z izdelavo betonskega ležišča C12/15, debeline 10 cm.</t>
  </si>
  <si>
    <t>Posek in odstranitev drevesa z deblom premera 11 do 30 cm ter odstranitev vej, vključno z odvozom na deponijo na razdalji do 30 km. Odstranitev panja s premerom 11 do 30 cm z odvozom na deponijo na razdaljo nad 1000 m.</t>
  </si>
  <si>
    <t>Posek in odstranitev drevesa z deblom premera 31 do 50 cm ter odstranitev vej, vključno z odvozom na deponijo na razdalji do 30 km. Odstranitev panja s premerom 31 do 50 cm z odvozom na deponijo na razdaljo nad 1000 m.</t>
  </si>
  <si>
    <t>10.</t>
  </si>
  <si>
    <t>Postavitev in zavarovanje profilov za zakoličbo objekta.</t>
  </si>
  <si>
    <r>
      <t xml:space="preserve">Porušitev in odstranitev zidu iz kamna v cementnem betonu, vključeno nakladanje, prevoz in deponiranje na deponijo na razdalji do 30 km in plačilo komunalnih stroškov deponiranja. </t>
    </r>
    <r>
      <rPr>
        <i/>
        <sz val="10"/>
        <rFont val="Arial CE"/>
        <charset val="238"/>
      </rPr>
      <t>Obstoječi prepusti.</t>
    </r>
  </si>
  <si>
    <r>
      <t xml:space="preserve">Izkop vezljive zemljine/zrnate kamnine – 3. kategorije za kanalske rove in prepuste, širine do 1,0 m in globine do 1,0 m – strojno z nakladanjem, planiranje dna ročno; vključen prevoz in deponiranje na deponijo na razdalji do 30 km. </t>
    </r>
    <r>
      <rPr>
        <i/>
        <sz val="10"/>
        <rFont val="Arial CE"/>
        <charset val="238"/>
      </rPr>
      <t>Izkopi za prepuste.</t>
    </r>
  </si>
  <si>
    <r>
      <t xml:space="preserve">Dobava in vgradnja zemeljsko vlažnega cementnega betona C25/30, XC2, D32 in zmrzlinsko odpornih kamnitih blokov velikosti 30-60 cm v razmerju  30:70. </t>
    </r>
    <r>
      <rPr>
        <i/>
        <sz val="10"/>
        <rFont val="Arial CE"/>
        <charset val="238"/>
      </rPr>
      <t>Kamnito-betonska peta.</t>
    </r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</si>
  <si>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Izkopi za kamnito peto.</t>
    </r>
  </si>
  <si>
    <r>
      <t xml:space="preserve">Dobava in vgradnja vezljive zemljine/zrnate kamnine 3. kategorije (mešani granulat vezljive zemljine in gramoza-drobljenca D63-D125 v razmerju 30:70) na razdalji do 30 km, vključno z utrjevanjem. </t>
    </r>
    <r>
      <rPr>
        <i/>
        <sz val="10"/>
        <rFont val="Arial CE"/>
        <charset val="238"/>
      </rPr>
      <t>Nasipanje za pripravo delovnega platoja.</t>
    </r>
  </si>
  <si>
    <t xml:space="preserve">Dobava in vgradnja armaturnih košev v pilote premera 60 cm, jeklo B500B. Armaturne palice ɸ 10, 14, 25 mm. </t>
  </si>
  <si>
    <r>
      <t xml:space="preserve">Dobava in postavitev rebrastih armaturnih palic iz visokovrednega naravno trdega jekla B St 500 S s premerom 12 in 14 mm, za srednje zahtevno ojačitev. </t>
    </r>
    <r>
      <rPr>
        <i/>
        <sz val="10"/>
        <rFont val="Arial CE"/>
        <charset val="238"/>
      </rPr>
      <t>Vezna AB greda.</t>
    </r>
  </si>
  <si>
    <t>AB OBLOGA</t>
  </si>
  <si>
    <r>
      <t xml:space="preserve">Dobava in vgraditev cementnega betona C30/37, XD3/XF4, PV-II, D16, S3 v prerez od 0,16 do 0,30 m3/m2-m1. </t>
    </r>
    <r>
      <rPr>
        <i/>
        <sz val="10"/>
        <rFont val="Arial"/>
        <family val="2"/>
        <charset val="238"/>
      </rPr>
      <t>AB obloga.</t>
    </r>
  </si>
  <si>
    <t>Izdelava vrtin  ɸ12 mm, globine ≈ 15 cm v armiranem betonu. Vstavljanje sidrnih vijakov M12, dolžine 20 cm s sidrno ploščico cca. 15x15 cm in matico. Povezava armaturnih mrež s pilotno steno - piloti.</t>
  </si>
  <si>
    <t xml:space="preserve">Dobava in vgradnja cevi alkaten DN 50 za izvedbo izcednic/barbakan, dolžina kosov cca. 20 cm. </t>
  </si>
  <si>
    <t>AB OBLOGA SKUPAJ :</t>
  </si>
  <si>
    <r>
      <t xml:space="preserve">Dobava in izdelava enostranskega podprtega opaža (višina AB obloge 0.75 m). Izdelava v ravnih kampadah, ki sledijo liniji vezne AB grede. Komplet vsa dela z razopaževanjem, čiščenjem, zlaganjem ter vsemi transporti. </t>
    </r>
    <r>
      <rPr>
        <i/>
        <sz val="10"/>
        <rFont val="Arial CE"/>
        <charset val="238"/>
      </rPr>
      <t>Opaž za AB oblogo.</t>
    </r>
  </si>
  <si>
    <r>
      <t xml:space="preserve">Dobava in izdelava dvostranskega vezanega opaža (višina vezne AB grede 1.0 m). Izdelava v ravnih kampadah, ki sledijo liniji vozišča. Vključene trikotne letvice 2/2 cm na območju vidnih robov. Komplet vsa dela z razopaževanjem, čiščenjem, zlaganjem ter vsemi transporti. </t>
    </r>
    <r>
      <rPr>
        <i/>
        <sz val="10"/>
        <rFont val="Arial CE"/>
        <charset val="238"/>
      </rPr>
      <t>Opaž za vezno AB gredo.</t>
    </r>
  </si>
  <si>
    <t>Dobava in vgradnja armaturnih mrež Q385. Mreže se pritrdijo na pilote s sidrnimi vijaki.</t>
  </si>
  <si>
    <r>
      <t xml:space="preserve">Dobava in vgradnja enakomerno zrnatega drobljenca D63 ali D125 iz kamnine, vključno z utrjevanjem. </t>
    </r>
    <r>
      <rPr>
        <i/>
        <sz val="10"/>
        <rFont val="Arial CE"/>
        <charset val="238"/>
      </rPr>
      <t>Nasipanje do nivoja VK za vezno AB gredo.</t>
    </r>
  </si>
  <si>
    <t>Dobava in vgraditev jeklene varnostne ograje JVO, vključno vse elemente (stebri dolžine 190 cm - v bankini oz. 75 cm - na armiranemu betonu, varnostni odbojniki, sidranje,...), za nivo zadrževanja N2 in za delovno širino W4. JVO se  vgradi v bankino z zabijanjem/fiksiranjem v tla, na armirani beton s sidranjem/vijačenjem. Poševna zaključnica v dolžini 4 m (2x).</t>
  </si>
  <si>
    <r>
      <t xml:space="preserve">Dobava in vgraditev cementnega betona C30/37, XD3, XF4, PV-II, D16, S3 v prerez nad 0,50 m3/m2-m1. </t>
    </r>
    <r>
      <rPr>
        <i/>
        <sz val="10"/>
        <rFont val="Arial"/>
        <family val="2"/>
        <charset val="238"/>
      </rPr>
      <t>Vezna AB greda.</t>
    </r>
  </si>
  <si>
    <t>Obnova in zavarovanje zakoličbe osi trase ostale javne ceste v hribovitem terenu.</t>
  </si>
  <si>
    <t>Postavitev in zavarovanje prečnega profila ostale javne ceste v hribovitem terenu.</t>
  </si>
  <si>
    <t xml:space="preserve">Izdelava elaborata začasne prometne ureditve - dokumentacija, dovoljenja,...  Zavarovanje gradbišča v času gradnje s popolno in polovično zaporo prometa in usmerjanjem s prometnimi znaki. Ocenjeno 90 dni. </t>
  </si>
  <si>
    <r>
      <t xml:space="preserve">Porušitev in odstranitev prepusta iz cevi s premerom do 50 cm, vključeno nakladanje, prevoz in deponiranje na deponijo na razdalji do 30 km in plačilo komunalnih stroškov deponiranja. </t>
    </r>
    <r>
      <rPr>
        <i/>
        <sz val="10"/>
        <rFont val="Arial CE"/>
        <charset val="238"/>
      </rPr>
      <t>Obstoječi prepust.</t>
    </r>
  </si>
  <si>
    <t>Geodetska dela - zakoličba geodetskih in višinskih točk - vezna AB greda in uvrtani AB piloti (53x).</t>
  </si>
  <si>
    <r>
      <t xml:space="preserve">Izdelava (in cevitev) vrtin premera 60 cm v zemljini 3. kategorije </t>
    </r>
    <r>
      <rPr>
        <i/>
        <sz val="10"/>
        <rFont val="Arial CE"/>
        <charset val="238"/>
      </rPr>
      <t>(melj-glina)</t>
    </r>
    <r>
      <rPr>
        <sz val="10"/>
        <rFont val="Arial CE"/>
        <charset val="238"/>
      </rPr>
      <t xml:space="preserve"> in kamnini 4.-5. kategorije (</t>
    </r>
    <r>
      <rPr>
        <i/>
        <sz val="10"/>
        <rFont val="Arial CE"/>
        <charset val="238"/>
      </rPr>
      <t>radiolarit, tuf</t>
    </r>
    <r>
      <rPr>
        <sz val="10"/>
        <rFont val="Arial CE"/>
        <charset val="238"/>
      </rPr>
      <t xml:space="preserve">). Vrtine dolžine 8 in 11 m + slepo vrtanje </t>
    </r>
    <r>
      <rPr>
        <sz val="10"/>
        <rFont val="Calibri"/>
        <family val="2"/>
        <charset val="238"/>
      </rPr>
      <t>≈</t>
    </r>
    <r>
      <rPr>
        <sz val="11"/>
        <rFont val="Arial CE"/>
        <charset val="238"/>
      </rPr>
      <t xml:space="preserve"> </t>
    </r>
    <r>
      <rPr>
        <sz val="10"/>
        <rFont val="Arial CE"/>
        <charset val="238"/>
      </rPr>
      <t>1 m. Skupaj 53 kos.</t>
    </r>
  </si>
  <si>
    <r>
      <t xml:space="preserve">Dobava in izdelava izcednic (barbakan) iz gibljive plastične cevi (alkaten), premera 10 cm, dolžine nad 100 cm (cca. 150 cm). </t>
    </r>
    <r>
      <rPr>
        <i/>
        <sz val="10"/>
        <rFont val="Arial CE"/>
        <charset val="238"/>
      </rPr>
      <t>Kamnito-betonska peta.</t>
    </r>
  </si>
  <si>
    <r>
      <t xml:space="preserve">Široki izkop vezljive zemljine/zrnate kamnine – 3. kategorije – strojno z nakladanjem; vključen prevoz in deponiranje na deponijo na razdalji do 30 km. </t>
    </r>
    <r>
      <rPr>
        <i/>
        <sz val="10"/>
        <rFont val="Arial CE"/>
        <charset val="238"/>
      </rPr>
      <t>Izkopi za voziščno konstrukcijo, vključno z zaledno drenažo in brežino.</t>
    </r>
  </si>
  <si>
    <r>
      <t xml:space="preserve">Ureditev naklonov in povrnitev (novih ali poškodovanih) brežin v prvotno stanje. Humuziranje do 20 cm, zatravitev s semenom. </t>
    </r>
    <r>
      <rPr>
        <i/>
        <sz val="10"/>
        <rFont val="Arial CE"/>
        <charset val="238"/>
      </rPr>
      <t>Obcestne brežine.</t>
    </r>
  </si>
  <si>
    <t>Prestavilo obstoječega vodovoda v območju obdelave. Upoštevati tudi: izkop (cca. 1.50 m3/m), peščena posteljica z obsipom, novi vod zahtevan s strani upravljalca, zasip drobljenca do nivoja voziščne konstrukcije, utrjevanje... Kompletna izvedba po navodilih upravljalca, vključno z nadzorom upravljalca.</t>
  </si>
  <si>
    <t>Meritve nosilnosti nevezane nosilne plasti in kamnite posteljice z dinamično krožno ploščo Evd - 6 meritev. Vključeno poročilo.</t>
  </si>
  <si>
    <r>
      <t xml:space="preserve">Široki izkop vezljive zemljine/zrnate kamnine – 3. kategorije – strojno s prekladanjem; vključeno deponiranje izkopanega materiala na začasno deponijo ob delovišču, povratno zasipanje in utrjevanje. </t>
    </r>
    <r>
      <rPr>
        <i/>
        <sz val="10"/>
        <rFont val="Arial CE"/>
        <charset val="238"/>
      </rPr>
      <t xml:space="preserve"> Izkop za vezno AB gredo in ureditev naklonov brežine pod pilotno steno.</t>
    </r>
  </si>
  <si>
    <t>Projektantski nadzor. Ocenjeno 8 obiskov.</t>
  </si>
  <si>
    <t>Geotehnični nadzor. Ocenjeno 10 obiskov.</t>
  </si>
  <si>
    <r>
      <t xml:space="preserve">Dobava, priostrenje, vgradnja (z zabijanjem-vibriranjem) in izvlek jeklenih profilov HEA 160 (jeklo S275), možna zamenjava s tirnicami. Kampadno zavarovanje delovnega platoja v dolžini 40 m --&gt; 2-kratna vgradnja in izvlek. Skupaj 30 kos, dolžine 5 m. </t>
    </r>
    <r>
      <rPr>
        <i/>
        <sz val="10"/>
        <rFont val="Arial CE"/>
        <charset val="238"/>
      </rPr>
      <t>Zavarovanje delovnega platoja.</t>
    </r>
  </si>
  <si>
    <r>
      <t xml:space="preserve">Dobava in vgradnja PE kanalizacijske cevi DN 315, SN8  s polnim obbetoniranjem s cementnim betonom C12/15 v debelini 15 cm, vključno z morebitnimi koleni, vtočnimi in iztočnimi glavami. </t>
    </r>
    <r>
      <rPr>
        <i/>
        <sz val="10"/>
        <rFont val="Arial CE"/>
        <charset val="238"/>
      </rPr>
      <t>Prepusti 3x.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</si>
</sst>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  <font>
      <sz val="10"/>
      <name val="Calibri"/>
      <family val="2"/>
      <charset val="238"/>
    </font>
    <font>
      <sz val="11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155">
    <xf numFmtId="0" fontId="0" fillId="0" borderId="0" xfId="0"/>
    <xf numFmtId="0" fontId="1" fillId="0" borderId="0" xfId="0" applyFont="1"/>
    <xf numFmtId="4" fontId="0" fillId="0" borderId="2" xfId="0" applyNumberFormat="1" applyBorder="1"/>
    <xf numFmtId="4" fontId="0" fillId="0" borderId="3" xfId="0" applyNumberFormat="1" applyBorder="1"/>
    <xf numFmtId="4" fontId="2" fillId="0" borderId="5" xfId="0" applyNumberFormat="1" applyFont="1" applyBorder="1"/>
    <xf numFmtId="4" fontId="1" fillId="0" borderId="0" xfId="0" applyNumberFormat="1" applyFont="1"/>
    <xf numFmtId="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/>
    <xf numFmtId="4" fontId="0" fillId="0" borderId="9" xfId="0" applyNumberFormat="1" applyBorder="1"/>
    <xf numFmtId="4" fontId="0" fillId="0" borderId="13" xfId="0" applyNumberFormat="1" applyBorder="1"/>
    <xf numFmtId="4" fontId="0" fillId="0" borderId="9" xfId="0" applyNumberFormat="1" applyBorder="1" applyProtection="1">
      <protection locked="0"/>
    </xf>
    <xf numFmtId="4" fontId="0" fillId="0" borderId="13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1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13" xfId="0" applyNumberFormat="1" applyBorder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1" fillId="0" borderId="0" xfId="0" applyNumberFormat="1" applyFont="1" applyProtection="1">
      <protection locked="0"/>
    </xf>
    <xf numFmtId="49" fontId="0" fillId="0" borderId="9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17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4" fontId="2" fillId="0" borderId="29" xfId="0" applyNumberFormat="1" applyFont="1" applyBorder="1"/>
    <xf numFmtId="49" fontId="0" fillId="0" borderId="9" xfId="0" applyNumberFormat="1" applyBorder="1" applyAlignment="1">
      <alignment horizontal="justify"/>
    </xf>
    <xf numFmtId="0" fontId="0" fillId="0" borderId="25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0" fillId="0" borderId="0" xfId="0" applyAlignment="1">
      <alignment horizontal="justify"/>
    </xf>
    <xf numFmtId="49" fontId="0" fillId="0" borderId="13" xfId="0" applyNumberFormat="1" applyBorder="1" applyAlignment="1">
      <alignment horizontal="justify"/>
    </xf>
    <xf numFmtId="49" fontId="1" fillId="0" borderId="0" xfId="0" applyNumberFormat="1" applyFont="1" applyAlignment="1">
      <alignment horizontal="justify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0" fillId="0" borderId="0" xfId="0" applyNumberFormat="1"/>
    <xf numFmtId="49" fontId="0" fillId="0" borderId="23" xfId="0" applyNumberFormat="1" applyBorder="1"/>
    <xf numFmtId="49" fontId="7" fillId="0" borderId="14" xfId="0" applyNumberFormat="1" applyFont="1" applyBorder="1" applyAlignment="1">
      <alignment horizontal="center"/>
    </xf>
    <xf numFmtId="49" fontId="0" fillId="0" borderId="9" xfId="0" applyNumberFormat="1" applyBorder="1" applyAlignment="1">
      <alignment horizontal="justify" vertical="justify"/>
    </xf>
    <xf numFmtId="49" fontId="0" fillId="0" borderId="13" xfId="0" applyNumberFormat="1" applyBorder="1" applyAlignment="1">
      <alignment horizontal="justify" vertical="justify"/>
    </xf>
    <xf numFmtId="49" fontId="0" fillId="0" borderId="9" xfId="0" applyNumberFormat="1" applyBorder="1" applyAlignment="1">
      <alignment horizontal="right"/>
    </xf>
    <xf numFmtId="49" fontId="0" fillId="0" borderId="14" xfId="0" applyNumberFormat="1" applyBorder="1" applyAlignment="1">
      <alignment horizontal="justify"/>
    </xf>
    <xf numFmtId="49" fontId="1" fillId="0" borderId="0" xfId="0" applyNumberFormat="1" applyFont="1" applyAlignment="1">
      <alignment horizontal="center" vertical="top"/>
    </xf>
    <xf numFmtId="49" fontId="0" fillId="0" borderId="9" xfId="0" applyNumberForma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center"/>
    </xf>
    <xf numFmtId="49" fontId="0" fillId="0" borderId="7" xfId="0" applyNumberFormat="1" applyBorder="1"/>
    <xf numFmtId="164" fontId="0" fillId="0" borderId="0" xfId="0" applyNumberFormat="1"/>
    <xf numFmtId="49" fontId="0" fillId="0" borderId="14" xfId="0" applyNumberFormat="1" applyBorder="1" applyAlignment="1">
      <alignment horizontal="justify" vertical="justify"/>
    </xf>
    <xf numFmtId="49" fontId="9" fillId="0" borderId="0" xfId="0" applyNumberFormat="1" applyFont="1" applyAlignment="1">
      <alignment horizontal="left" vertical="center" wrapText="1"/>
    </xf>
    <xf numFmtId="49" fontId="0" fillId="0" borderId="40" xfId="0" applyNumberFormat="1" applyBorder="1"/>
    <xf numFmtId="49" fontId="0" fillId="0" borderId="9" xfId="0" applyNumberFormat="1" applyBorder="1" applyAlignment="1">
      <alignment horizontal="justify" vertical="justify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9" fontId="0" fillId="0" borderId="10" xfId="0" applyNumberForma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4" fontId="1" fillId="0" borderId="11" xfId="0" applyNumberFormat="1" applyFont="1" applyBorder="1" applyAlignment="1" applyProtection="1">
      <alignment vertical="center"/>
      <protection locked="0"/>
    </xf>
    <xf numFmtId="49" fontId="1" fillId="0" borderId="11" xfId="0" applyNumberFormat="1" applyFont="1" applyBorder="1" applyAlignment="1">
      <alignment vertical="center"/>
    </xf>
    <xf numFmtId="4" fontId="0" fillId="0" borderId="11" xfId="0" applyNumberForma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 applyProtection="1">
      <alignment vertical="center"/>
      <protection locked="0"/>
    </xf>
    <xf numFmtId="4" fontId="0" fillId="0" borderId="14" xfId="0" applyNumberFormat="1" applyBorder="1"/>
    <xf numFmtId="4" fontId="0" fillId="0" borderId="14" xfId="0" applyNumberFormat="1" applyBorder="1" applyProtection="1">
      <protection locked="0"/>
    </xf>
    <xf numFmtId="49" fontId="0" fillId="0" borderId="9" xfId="0" applyNumberFormat="1" applyBorder="1" applyAlignment="1">
      <alignment vertical="top"/>
    </xf>
    <xf numFmtId="49" fontId="7" fillId="0" borderId="14" xfId="0" applyNumberFormat="1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2" fontId="0" fillId="0" borderId="9" xfId="0" applyNumberFormat="1" applyBorder="1" applyProtection="1">
      <protection locked="0"/>
    </xf>
    <xf numFmtId="49" fontId="1" fillId="0" borderId="11" xfId="0" applyNumberFormat="1" applyFont="1" applyBorder="1" applyAlignment="1">
      <alignment horizontal="justify" vertical="center"/>
    </xf>
    <xf numFmtId="4" fontId="0" fillId="0" borderId="11" xfId="0" applyNumberFormat="1" applyBorder="1" applyAlignment="1">
      <alignment vertical="center"/>
    </xf>
    <xf numFmtId="4" fontId="0" fillId="0" borderId="11" xfId="0" applyNumberFormat="1" applyBorder="1" applyAlignment="1" applyProtection="1">
      <alignment vertical="center"/>
      <protection locked="0"/>
    </xf>
    <xf numFmtId="164" fontId="0" fillId="0" borderId="25" xfId="0" applyNumberFormat="1" applyBorder="1" applyAlignment="1">
      <alignment horizontal="center"/>
    </xf>
    <xf numFmtId="49" fontId="7" fillId="0" borderId="13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0" fillId="0" borderId="33" xfId="0" applyNumberFormat="1" applyBorder="1" applyAlignment="1">
      <alignment horizontal="center"/>
    </xf>
    <xf numFmtId="49" fontId="9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49" fontId="0" fillId="0" borderId="14" xfId="0" applyNumberForma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left" vertical="top"/>
    </xf>
    <xf numFmtId="4" fontId="1" fillId="0" borderId="11" xfId="0" applyNumberFormat="1" applyFont="1" applyBorder="1" applyAlignment="1">
      <alignment horizontal="center"/>
    </xf>
    <xf numFmtId="4" fontId="1" fillId="0" borderId="11" xfId="0" applyNumberFormat="1" applyFont="1" applyBorder="1"/>
    <xf numFmtId="4" fontId="1" fillId="0" borderId="11" xfId="0" applyNumberFormat="1" applyFont="1" applyBorder="1" applyProtection="1">
      <protection locked="0"/>
    </xf>
    <xf numFmtId="4" fontId="1" fillId="0" borderId="12" xfId="0" applyNumberFormat="1" applyFont="1" applyBorder="1"/>
    <xf numFmtId="49" fontId="9" fillId="0" borderId="31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left" vertical="center" wrapText="1"/>
    </xf>
    <xf numFmtId="49" fontId="9" fillId="0" borderId="33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34" xfId="0" applyNumberFormat="1" applyFont="1" applyBorder="1" applyAlignment="1">
      <alignment horizontal="left" vertical="center" wrapText="1"/>
    </xf>
    <xf numFmtId="49" fontId="9" fillId="0" borderId="35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49" fontId="9" fillId="0" borderId="36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0" xfId="0" applyFont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9" fontId="1" fillId="0" borderId="11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22"/>
  <sheetViews>
    <sheetView tabSelected="1" view="pageBreakPreview" zoomScaleSheetLayoutView="100" workbookViewId="0">
      <selection activeCell="C65" sqref="C65"/>
    </sheetView>
  </sheetViews>
  <sheetFormatPr defaultRowHeight="12.5" x14ac:dyDescent="0.25"/>
  <cols>
    <col min="1" max="1" width="10.81640625" style="62" customWidth="1"/>
    <col min="2" max="2" width="7.54296875" style="17" customWidth="1"/>
    <col min="3" max="3" width="25.1796875" customWidth="1"/>
    <col min="4" max="4" width="6.1796875" style="17" customWidth="1"/>
    <col min="5" max="5" width="9.81640625" customWidth="1"/>
    <col min="6" max="6" width="13.26953125" customWidth="1"/>
    <col min="7" max="7" width="17.7265625" customWidth="1"/>
    <col min="8" max="8" width="7.7265625" customWidth="1"/>
  </cols>
  <sheetData>
    <row r="1" spans="1:9" ht="13" x14ac:dyDescent="0.3">
      <c r="A1" s="63"/>
      <c r="B1" s="57"/>
      <c r="C1" s="64"/>
      <c r="D1" s="16"/>
      <c r="E1" s="6"/>
      <c r="F1" s="6"/>
      <c r="G1" s="5"/>
    </row>
    <row r="2" spans="1:9" ht="15.5" x14ac:dyDescent="0.25">
      <c r="B2" s="141" t="s">
        <v>38</v>
      </c>
      <c r="C2" s="141"/>
      <c r="D2" s="141"/>
      <c r="E2" s="141"/>
      <c r="F2" s="141"/>
      <c r="G2" s="141"/>
    </row>
    <row r="3" spans="1:9" ht="16" thickBot="1" x14ac:dyDescent="0.3">
      <c r="B3" s="65"/>
      <c r="C3" s="65"/>
      <c r="D3" s="65"/>
      <c r="E3" s="65"/>
      <c r="F3" s="65"/>
      <c r="G3" s="65"/>
    </row>
    <row r="4" spans="1:9" x14ac:dyDescent="0.25">
      <c r="B4" s="111" t="s">
        <v>7</v>
      </c>
      <c r="C4" s="66" t="s">
        <v>40</v>
      </c>
      <c r="D4" s="19"/>
      <c r="E4" s="8"/>
      <c r="F4" s="9"/>
      <c r="G4" s="2">
        <f>'1.0 Tuje storitve'!H42</f>
        <v>0</v>
      </c>
    </row>
    <row r="5" spans="1:9" x14ac:dyDescent="0.25">
      <c r="B5" s="117" t="s">
        <v>9</v>
      </c>
      <c r="C5" s="70" t="s">
        <v>65</v>
      </c>
      <c r="G5" s="3">
        <f>'2.0 Pilotna stena'!H102</f>
        <v>0</v>
      </c>
      <c r="H5" s="67"/>
      <c r="I5" s="61"/>
    </row>
    <row r="6" spans="1:9" x14ac:dyDescent="0.25">
      <c r="B6" s="117" t="s">
        <v>11</v>
      </c>
      <c r="C6" s="70" t="s">
        <v>66</v>
      </c>
      <c r="G6" s="3">
        <f>'3.0 Voziščna konstrukcija'!H109</f>
        <v>0</v>
      </c>
      <c r="H6" s="67"/>
      <c r="I6" s="61"/>
    </row>
    <row r="7" spans="1:9" ht="11.25" customHeight="1" x14ac:dyDescent="0.25">
      <c r="B7" s="36"/>
      <c r="C7" s="51"/>
      <c r="D7" s="29"/>
      <c r="E7" s="30"/>
      <c r="F7" s="31"/>
      <c r="G7" s="28"/>
    </row>
    <row r="8" spans="1:9" ht="16" thickBot="1" x14ac:dyDescent="0.4">
      <c r="B8" s="37"/>
      <c r="C8" s="142" t="s">
        <v>13</v>
      </c>
      <c r="D8" s="143"/>
      <c r="E8" s="143"/>
      <c r="F8" s="143"/>
      <c r="G8" s="32">
        <f>SUM(G4:G7)</f>
        <v>0</v>
      </c>
    </row>
    <row r="9" spans="1:9" ht="16.5" thickTop="1" thickBot="1" x14ac:dyDescent="0.4">
      <c r="B9" s="38"/>
      <c r="C9" s="144" t="s">
        <v>22</v>
      </c>
      <c r="D9" s="145"/>
      <c r="E9" s="145"/>
      <c r="F9" s="145"/>
      <c r="G9" s="4">
        <f>G8*0.22</f>
        <v>0</v>
      </c>
    </row>
    <row r="10" spans="1:9" ht="16.5" thickTop="1" thickBot="1" x14ac:dyDescent="0.4">
      <c r="B10" s="39"/>
      <c r="C10" s="146" t="s">
        <v>14</v>
      </c>
      <c r="D10" s="147"/>
      <c r="E10" s="147"/>
      <c r="F10" s="147"/>
      <c r="G10" s="26">
        <f>G9+G8</f>
        <v>0</v>
      </c>
    </row>
    <row r="11" spans="1:9" ht="13" thickBot="1" x14ac:dyDescent="0.3"/>
    <row r="12" spans="1:9" ht="12.5" customHeight="1" x14ac:dyDescent="0.25">
      <c r="B12" s="129" t="s">
        <v>48</v>
      </c>
      <c r="C12" s="130"/>
      <c r="D12" s="130"/>
      <c r="E12" s="130"/>
      <c r="F12" s="130"/>
      <c r="G12" s="131"/>
    </row>
    <row r="13" spans="1:9" x14ac:dyDescent="0.25">
      <c r="B13" s="132"/>
      <c r="C13" s="133"/>
      <c r="D13" s="133"/>
      <c r="E13" s="133"/>
      <c r="F13" s="133"/>
      <c r="G13" s="134"/>
    </row>
    <row r="14" spans="1:9" x14ac:dyDescent="0.25">
      <c r="B14" s="132"/>
      <c r="C14" s="133"/>
      <c r="D14" s="133"/>
      <c r="E14" s="133"/>
      <c r="F14" s="133"/>
      <c r="G14" s="134"/>
    </row>
    <row r="15" spans="1:9" ht="13" thickBot="1" x14ac:dyDescent="0.3">
      <c r="B15" s="135"/>
      <c r="C15" s="136"/>
      <c r="D15" s="136"/>
      <c r="E15" s="136"/>
      <c r="F15" s="136"/>
      <c r="G15" s="137"/>
    </row>
    <row r="16" spans="1:9" ht="13" thickBot="1" x14ac:dyDescent="0.3">
      <c r="B16" s="118"/>
      <c r="C16" s="69"/>
      <c r="D16" s="69"/>
      <c r="E16" s="69"/>
      <c r="F16" s="69"/>
      <c r="G16" s="69"/>
    </row>
    <row r="17" spans="2:7" ht="12.75" customHeight="1" x14ac:dyDescent="0.25">
      <c r="B17" s="129" t="s">
        <v>47</v>
      </c>
      <c r="C17" s="130"/>
      <c r="D17" s="130"/>
      <c r="E17" s="130"/>
      <c r="F17" s="130"/>
      <c r="G17" s="131"/>
    </row>
    <row r="18" spans="2:7" ht="12.75" customHeight="1" x14ac:dyDescent="0.25">
      <c r="B18" s="132"/>
      <c r="C18" s="133"/>
      <c r="D18" s="133"/>
      <c r="E18" s="133"/>
      <c r="F18" s="133"/>
      <c r="G18" s="134"/>
    </row>
    <row r="19" spans="2:7" x14ac:dyDescent="0.25">
      <c r="B19" s="132"/>
      <c r="C19" s="133"/>
      <c r="D19" s="133"/>
      <c r="E19" s="133"/>
      <c r="F19" s="133"/>
      <c r="G19" s="134"/>
    </row>
    <row r="20" spans="2:7" ht="13" thickBot="1" x14ac:dyDescent="0.3">
      <c r="B20" s="135"/>
      <c r="C20" s="136"/>
      <c r="D20" s="136"/>
      <c r="E20" s="136"/>
      <c r="F20" s="136"/>
      <c r="G20" s="137"/>
    </row>
    <row r="21" spans="2:7" ht="13" thickBot="1" x14ac:dyDescent="0.3"/>
    <row r="22" spans="2:7" ht="13" customHeight="1" thickBot="1" x14ac:dyDescent="0.3">
      <c r="B22" s="138" t="s">
        <v>39</v>
      </c>
      <c r="C22" s="139"/>
      <c r="D22" s="139"/>
      <c r="E22" s="139"/>
      <c r="F22" s="139"/>
      <c r="G22" s="140"/>
    </row>
  </sheetData>
  <mergeCells count="7">
    <mergeCell ref="B17:G20"/>
    <mergeCell ref="B22:G22"/>
    <mergeCell ref="B12:G15"/>
    <mergeCell ref="B2:G2"/>
    <mergeCell ref="C8:F8"/>
    <mergeCell ref="C9:F9"/>
    <mergeCell ref="C10:F10"/>
  </mergeCells>
  <pageMargins left="0.47244094488188981" right="0.23622047244094491" top="0.39370078740157483" bottom="0.74803149606299213" header="0.31496062992125984" footer="0.31496062992125984"/>
  <pageSetup paperSize="9" scale="96" orientation="portrait" r:id="rId1"/>
  <headerFooter alignWithMargins="0"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642A9-CBCE-4791-90C6-1BDE13CC7C9C}">
  <dimension ref="B1:H44"/>
  <sheetViews>
    <sheetView view="pageBreakPreview" zoomScaleSheetLayoutView="100" workbookViewId="0">
      <selection activeCell="I33" sqref="I33"/>
    </sheetView>
  </sheetViews>
  <sheetFormatPr defaultRowHeight="12.5" x14ac:dyDescent="0.25"/>
  <cols>
    <col min="2" max="2" width="4.7265625" style="17" customWidth="1"/>
    <col min="3" max="3" width="7.54296875" style="17" customWidth="1"/>
    <col min="4" max="4" width="30.7265625" customWidth="1"/>
    <col min="5" max="5" width="5.6328125" style="17" customWidth="1"/>
    <col min="6" max="7" width="10.7265625" customWidth="1"/>
    <col min="8" max="8" width="12.7265625" customWidth="1"/>
    <col min="9" max="9" width="7.7265625" customWidth="1"/>
  </cols>
  <sheetData>
    <row r="1" spans="2:8" ht="13" x14ac:dyDescent="0.3">
      <c r="B1" s="148" t="s">
        <v>40</v>
      </c>
      <c r="C1" s="148"/>
      <c r="D1" s="148"/>
      <c r="E1" s="148"/>
      <c r="F1" s="148"/>
      <c r="G1" s="148"/>
      <c r="H1" s="148"/>
    </row>
    <row r="3" spans="2:8" ht="13" x14ac:dyDescent="0.3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8" ht="13" thickBot="1" x14ac:dyDescent="0.3">
      <c r="B4"/>
      <c r="C4"/>
      <c r="E4"/>
    </row>
    <row r="5" spans="2:8" s="72" customFormat="1" ht="16" thickBot="1" x14ac:dyDescent="0.3">
      <c r="B5" s="74"/>
      <c r="C5" s="75" t="s">
        <v>7</v>
      </c>
      <c r="D5" s="76" t="s">
        <v>41</v>
      </c>
      <c r="E5" s="77"/>
      <c r="F5" s="78"/>
      <c r="G5" s="79"/>
      <c r="H5" s="80"/>
    </row>
    <row r="6" spans="2:8" x14ac:dyDescent="0.25">
      <c r="B6" s="24"/>
      <c r="C6" s="44"/>
      <c r="D6" s="56"/>
      <c r="E6" s="106"/>
      <c r="F6" s="102"/>
      <c r="G6" s="107"/>
      <c r="H6" s="11"/>
    </row>
    <row r="7" spans="2:8" x14ac:dyDescent="0.25">
      <c r="B7" s="24" t="s">
        <v>8</v>
      </c>
      <c r="C7" s="44"/>
      <c r="D7" s="56" t="s">
        <v>90</v>
      </c>
      <c r="E7" s="15" t="s">
        <v>18</v>
      </c>
      <c r="F7" s="11">
        <v>1</v>
      </c>
      <c r="G7" s="13">
        <v>0</v>
      </c>
      <c r="H7" s="11">
        <f>F7*G7</f>
        <v>0</v>
      </c>
    </row>
    <row r="8" spans="2:8" x14ac:dyDescent="0.25">
      <c r="B8" s="24"/>
      <c r="C8" s="44"/>
      <c r="D8" s="56"/>
      <c r="E8" s="106"/>
      <c r="F8" s="102"/>
      <c r="G8" s="107"/>
      <c r="H8" s="11"/>
    </row>
    <row r="9" spans="2:8" ht="87.5" x14ac:dyDescent="0.25">
      <c r="B9" s="24" t="s">
        <v>17</v>
      </c>
      <c r="C9" s="59"/>
      <c r="D9" s="56" t="s">
        <v>128</v>
      </c>
      <c r="E9" s="106" t="s">
        <v>30</v>
      </c>
      <c r="F9" s="11">
        <v>1</v>
      </c>
      <c r="G9" s="13">
        <v>0</v>
      </c>
      <c r="H9" s="11">
        <f>F9*G9</f>
        <v>0</v>
      </c>
    </row>
    <row r="10" spans="2:8" x14ac:dyDescent="0.25">
      <c r="B10" s="24"/>
      <c r="C10" s="44"/>
      <c r="D10" s="56"/>
      <c r="E10" s="106"/>
      <c r="F10" s="102"/>
      <c r="G10" s="107"/>
      <c r="H10" s="11"/>
    </row>
    <row r="11" spans="2:8" ht="112.5" x14ac:dyDescent="0.25">
      <c r="B11" s="24" t="s">
        <v>19</v>
      </c>
      <c r="C11" s="59"/>
      <c r="D11" s="33" t="s">
        <v>91</v>
      </c>
      <c r="E11" s="15" t="s">
        <v>30</v>
      </c>
      <c r="F11" s="11">
        <v>1</v>
      </c>
      <c r="G11" s="13">
        <v>0</v>
      </c>
      <c r="H11" s="11">
        <f>F11*G11</f>
        <v>0</v>
      </c>
    </row>
    <row r="12" spans="2:8" x14ac:dyDescent="0.25">
      <c r="B12" s="24"/>
      <c r="C12" s="59"/>
      <c r="D12" s="68"/>
      <c r="E12" s="14"/>
      <c r="F12" s="12"/>
      <c r="G12" s="20"/>
      <c r="H12" s="12"/>
    </row>
    <row r="13" spans="2:8" ht="25" x14ac:dyDescent="0.25">
      <c r="B13" s="24" t="s">
        <v>20</v>
      </c>
      <c r="C13" s="59"/>
      <c r="D13" s="68" t="s">
        <v>92</v>
      </c>
      <c r="E13" s="15" t="s">
        <v>30</v>
      </c>
      <c r="F13" s="11">
        <v>1</v>
      </c>
      <c r="G13" s="13">
        <v>0</v>
      </c>
      <c r="H13" s="11">
        <f>F13*G13</f>
        <v>0</v>
      </c>
    </row>
    <row r="14" spans="2:8" x14ac:dyDescent="0.25">
      <c r="B14" s="24"/>
      <c r="C14" s="59"/>
      <c r="D14" s="68"/>
      <c r="E14" s="14"/>
      <c r="F14" s="12"/>
      <c r="G14" s="20"/>
      <c r="H14" s="12"/>
    </row>
    <row r="15" spans="2:8" ht="112.5" x14ac:dyDescent="0.25">
      <c r="B15" s="24" t="s">
        <v>23</v>
      </c>
      <c r="C15" s="59"/>
      <c r="D15" s="68" t="s">
        <v>135</v>
      </c>
      <c r="E15" s="14" t="s">
        <v>15</v>
      </c>
      <c r="F15" s="11">
        <v>100</v>
      </c>
      <c r="G15" s="13">
        <v>0</v>
      </c>
      <c r="H15" s="11">
        <f>F15*G15</f>
        <v>0</v>
      </c>
    </row>
    <row r="16" spans="2:8" ht="13" thickBot="1" x14ac:dyDescent="0.3">
      <c r="B16" s="24"/>
      <c r="C16" s="44"/>
      <c r="D16" s="56"/>
      <c r="E16" s="14"/>
      <c r="F16" s="12"/>
      <c r="G16" s="20"/>
      <c r="H16" s="12"/>
    </row>
    <row r="17" spans="2:8" s="72" customFormat="1" ht="13.5" thickBot="1" x14ac:dyDescent="0.3">
      <c r="B17" s="82"/>
      <c r="C17" s="83" t="s">
        <v>7</v>
      </c>
      <c r="D17" s="108" t="s">
        <v>42</v>
      </c>
      <c r="E17" s="92"/>
      <c r="F17" s="109"/>
      <c r="G17" s="110"/>
      <c r="H17" s="85">
        <f>SUM(H6:H16)</f>
        <v>0</v>
      </c>
    </row>
    <row r="18" spans="2:8" ht="13" thickBot="1" x14ac:dyDescent="0.3">
      <c r="B18"/>
      <c r="C18"/>
      <c r="E18"/>
    </row>
    <row r="19" spans="2:8" s="72" customFormat="1" ht="16" thickBot="1" x14ac:dyDescent="0.3">
      <c r="B19" s="74"/>
      <c r="C19" s="75" t="s">
        <v>9</v>
      </c>
      <c r="D19" s="76" t="s">
        <v>29</v>
      </c>
      <c r="E19" s="77"/>
      <c r="F19" s="78"/>
      <c r="G19" s="79"/>
      <c r="H19" s="80"/>
    </row>
    <row r="20" spans="2:8" ht="13" thickBot="1" x14ac:dyDescent="0.3">
      <c r="B20" s="24"/>
      <c r="C20" s="58"/>
      <c r="D20" s="53"/>
      <c r="E20" s="15"/>
      <c r="F20" s="11"/>
      <c r="G20" s="13"/>
      <c r="H20" s="11"/>
    </row>
    <row r="21" spans="2:8" s="72" customFormat="1" ht="13.5" thickBot="1" x14ac:dyDescent="0.3">
      <c r="B21" s="98"/>
      <c r="C21" s="83" t="s">
        <v>9</v>
      </c>
      <c r="D21" s="96" t="s">
        <v>31</v>
      </c>
      <c r="E21" s="97"/>
      <c r="F21" s="96"/>
      <c r="G21" s="96"/>
      <c r="H21" s="85">
        <f>(H17)*0.1</f>
        <v>0</v>
      </c>
    </row>
    <row r="22" spans="2:8" ht="13.5" thickBot="1" x14ac:dyDescent="0.35">
      <c r="B22" s="40"/>
      <c r="C22" s="57"/>
      <c r="D22" s="64"/>
      <c r="E22" s="16"/>
      <c r="F22" s="6"/>
      <c r="G22" s="6"/>
      <c r="H22" s="5"/>
    </row>
    <row r="23" spans="2:8" s="72" customFormat="1" ht="16" thickBot="1" x14ac:dyDescent="0.3">
      <c r="B23" s="74"/>
      <c r="C23" s="75" t="s">
        <v>11</v>
      </c>
      <c r="D23" s="76" t="s">
        <v>34</v>
      </c>
      <c r="E23" s="77"/>
      <c r="F23" s="78"/>
      <c r="G23" s="79"/>
      <c r="H23" s="80"/>
    </row>
    <row r="24" spans="2:8" x14ac:dyDescent="0.25">
      <c r="B24" s="24"/>
      <c r="C24" s="44"/>
      <c r="D24" s="53"/>
      <c r="E24" s="15"/>
      <c r="F24" s="11"/>
      <c r="G24" s="13"/>
      <c r="H24" s="11"/>
    </row>
    <row r="25" spans="2:8" x14ac:dyDescent="0.25">
      <c r="B25" s="24" t="s">
        <v>8</v>
      </c>
      <c r="C25" s="44"/>
      <c r="D25" s="53" t="s">
        <v>43</v>
      </c>
      <c r="E25" s="15" t="s">
        <v>18</v>
      </c>
      <c r="F25" s="149" t="s">
        <v>44</v>
      </c>
      <c r="G25" s="150"/>
      <c r="H25" s="151"/>
    </row>
    <row r="26" spans="2:8" x14ac:dyDescent="0.25">
      <c r="B26" s="24"/>
      <c r="C26" s="44"/>
      <c r="D26" s="53"/>
      <c r="E26" s="15"/>
      <c r="F26" s="11"/>
      <c r="G26" s="13"/>
      <c r="H26" s="11"/>
    </row>
    <row r="27" spans="2:8" ht="25" x14ac:dyDescent="0.25">
      <c r="B27" s="24" t="s">
        <v>17</v>
      </c>
      <c r="C27" s="44"/>
      <c r="D27" s="53" t="s">
        <v>138</v>
      </c>
      <c r="E27" s="15" t="s">
        <v>30</v>
      </c>
      <c r="F27" s="11">
        <v>1</v>
      </c>
      <c r="G27" s="13">
        <v>0</v>
      </c>
      <c r="H27" s="11">
        <f>F27*G27</f>
        <v>0</v>
      </c>
    </row>
    <row r="28" spans="2:8" x14ac:dyDescent="0.25">
      <c r="B28" s="24"/>
      <c r="C28" s="53"/>
      <c r="D28" s="53"/>
      <c r="E28" s="15"/>
      <c r="F28" s="11"/>
      <c r="G28" s="13"/>
      <c r="H28" s="11"/>
    </row>
    <row r="29" spans="2:8" ht="25" x14ac:dyDescent="0.25">
      <c r="B29" s="24" t="s">
        <v>19</v>
      </c>
      <c r="C29" s="44"/>
      <c r="D29" s="53" t="s">
        <v>139</v>
      </c>
      <c r="E29" s="15" t="s">
        <v>30</v>
      </c>
      <c r="F29" s="11">
        <v>1</v>
      </c>
      <c r="G29" s="13">
        <v>0</v>
      </c>
      <c r="H29" s="11">
        <f>F29*G29</f>
        <v>0</v>
      </c>
    </row>
    <row r="30" spans="2:8" x14ac:dyDescent="0.25">
      <c r="B30" s="24"/>
      <c r="C30" s="44"/>
      <c r="D30" s="53"/>
      <c r="E30" s="15"/>
      <c r="F30" s="11"/>
      <c r="G30" s="13"/>
      <c r="H30" s="11"/>
    </row>
    <row r="31" spans="2:8" ht="25" x14ac:dyDescent="0.25">
      <c r="B31" s="24" t="s">
        <v>20</v>
      </c>
      <c r="C31" s="44"/>
      <c r="D31" s="33" t="s">
        <v>35</v>
      </c>
      <c r="E31" s="15" t="s">
        <v>18</v>
      </c>
      <c r="F31" s="11">
        <v>1</v>
      </c>
      <c r="G31" s="13">
        <v>0</v>
      </c>
      <c r="H31" s="11">
        <f>F31*G31</f>
        <v>0</v>
      </c>
    </row>
    <row r="32" spans="2:8" x14ac:dyDescent="0.25">
      <c r="B32" s="24"/>
      <c r="C32" s="44"/>
      <c r="D32" s="33"/>
      <c r="E32" s="15"/>
      <c r="F32" s="11"/>
      <c r="G32" s="13"/>
      <c r="H32" s="11"/>
    </row>
    <row r="33" spans="2:8" ht="25" x14ac:dyDescent="0.25">
      <c r="B33" s="24" t="s">
        <v>23</v>
      </c>
      <c r="C33" s="44"/>
      <c r="D33" s="33" t="s">
        <v>36</v>
      </c>
      <c r="E33" s="15" t="s">
        <v>18</v>
      </c>
      <c r="F33" s="11">
        <v>1</v>
      </c>
      <c r="G33" s="13">
        <v>0</v>
      </c>
      <c r="H33" s="11">
        <f>F33*G33</f>
        <v>0</v>
      </c>
    </row>
    <row r="34" spans="2:8" ht="13" thickBot="1" x14ac:dyDescent="0.3">
      <c r="B34" s="24"/>
      <c r="C34" s="58"/>
      <c r="D34" s="53"/>
      <c r="E34" s="15"/>
      <c r="F34" s="11"/>
      <c r="G34" s="13"/>
      <c r="H34" s="11"/>
    </row>
    <row r="35" spans="2:8" s="72" customFormat="1" ht="13.5" thickBot="1" x14ac:dyDescent="0.3">
      <c r="B35" s="98"/>
      <c r="C35" s="83" t="s">
        <v>11</v>
      </c>
      <c r="D35" s="96" t="s">
        <v>37</v>
      </c>
      <c r="E35" s="97"/>
      <c r="F35" s="96"/>
      <c r="G35" s="96"/>
      <c r="H35" s="85">
        <f>SUM(H24:H34)</f>
        <v>0</v>
      </c>
    </row>
    <row r="36" spans="2:8" ht="13" x14ac:dyDescent="0.3">
      <c r="B36" s="40"/>
      <c r="C36" s="57"/>
      <c r="D36" s="64"/>
      <c r="E36" s="16"/>
      <c r="F36" s="6"/>
      <c r="G36" s="6"/>
      <c r="H36" s="5"/>
    </row>
    <row r="37" spans="2:8" ht="16" thickBot="1" x14ac:dyDescent="0.3">
      <c r="C37" s="141" t="s">
        <v>26</v>
      </c>
      <c r="D37" s="141"/>
      <c r="E37" s="141"/>
      <c r="F37" s="141"/>
      <c r="G37" s="141"/>
      <c r="H37" s="141"/>
    </row>
    <row r="38" spans="2:8" s="72" customFormat="1" x14ac:dyDescent="0.25">
      <c r="B38" s="73"/>
      <c r="C38" s="111" t="s">
        <v>7</v>
      </c>
      <c r="D38" s="8" t="s">
        <v>41</v>
      </c>
      <c r="E38" s="19"/>
      <c r="F38" s="8"/>
      <c r="G38" s="9"/>
      <c r="H38" s="2">
        <f>H17</f>
        <v>0</v>
      </c>
    </row>
    <row r="39" spans="2:8" s="72" customFormat="1" x14ac:dyDescent="0.25">
      <c r="B39" s="73"/>
      <c r="C39" s="35" t="s">
        <v>9</v>
      </c>
      <c r="D39" s="50" t="s">
        <v>29</v>
      </c>
      <c r="E39" s="17"/>
      <c r="F39"/>
      <c r="G39" s="7"/>
      <c r="H39" s="3">
        <f>SUM(H38:H38)*0.1</f>
        <v>0</v>
      </c>
    </row>
    <row r="40" spans="2:8" s="72" customFormat="1" x14ac:dyDescent="0.25">
      <c r="B40" s="73"/>
      <c r="C40" s="35" t="s">
        <v>11</v>
      </c>
      <c r="D40" t="s">
        <v>34</v>
      </c>
      <c r="E40" s="17"/>
      <c r="F40"/>
      <c r="G40" s="7"/>
      <c r="H40" s="3">
        <f>H35</f>
        <v>0</v>
      </c>
    </row>
    <row r="41" spans="2:8" x14ac:dyDescent="0.25">
      <c r="C41" s="36"/>
      <c r="D41" s="51"/>
      <c r="E41" s="29"/>
      <c r="F41" s="30"/>
      <c r="G41" s="31"/>
      <c r="H41" s="28"/>
    </row>
    <row r="42" spans="2:8" ht="16" thickBot="1" x14ac:dyDescent="0.4">
      <c r="C42" s="37"/>
      <c r="D42" s="142" t="s">
        <v>13</v>
      </c>
      <c r="E42" s="143"/>
      <c r="F42" s="143"/>
      <c r="G42" s="143"/>
      <c r="H42" s="32">
        <f>SUM(H38:H41)</f>
        <v>0</v>
      </c>
    </row>
    <row r="43" spans="2:8" ht="16.5" thickTop="1" thickBot="1" x14ac:dyDescent="0.4">
      <c r="C43" s="38"/>
      <c r="D43" s="144" t="s">
        <v>22</v>
      </c>
      <c r="E43" s="145"/>
      <c r="F43" s="145"/>
      <c r="G43" s="145"/>
      <c r="H43" s="4">
        <f>H42*0.22</f>
        <v>0</v>
      </c>
    </row>
    <row r="44" spans="2:8" ht="16.5" thickTop="1" thickBot="1" x14ac:dyDescent="0.4">
      <c r="C44" s="39"/>
      <c r="D44" s="146" t="s">
        <v>14</v>
      </c>
      <c r="E44" s="147"/>
      <c r="F44" s="147"/>
      <c r="G44" s="147"/>
      <c r="H44" s="26">
        <f>H43+H42</f>
        <v>0</v>
      </c>
    </row>
  </sheetData>
  <mergeCells count="6">
    <mergeCell ref="D44:G44"/>
    <mergeCell ref="B1:H1"/>
    <mergeCell ref="F25:H25"/>
    <mergeCell ref="C37:H37"/>
    <mergeCell ref="D42:G42"/>
    <mergeCell ref="D43:G43"/>
  </mergeCells>
  <pageMargins left="0.47244094488188981" right="0.23622047244094491" top="0.39370078740157483" bottom="0.74803149606299213" header="0.31496062992125984" footer="0.31496062992125984"/>
  <pageSetup paperSize="9" scale="95" orientation="portrait" horizontalDpi="4294967292" r:id="rId1"/>
  <headerFooter alignWithMargins="0">
    <oddFooter>Stran &amp;P</oddFoot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15916-AC08-49AC-B609-E27D50FF80C4}">
  <dimension ref="A1:I104"/>
  <sheetViews>
    <sheetView view="pageBreakPreview" zoomScaleSheetLayoutView="100" workbookViewId="0">
      <selection activeCell="H85" sqref="H85"/>
    </sheetView>
  </sheetViews>
  <sheetFormatPr defaultRowHeight="12.5" x14ac:dyDescent="0.25"/>
  <cols>
    <col min="2" max="2" width="4.54296875" style="17" customWidth="1"/>
    <col min="3" max="3" width="7.54296875" style="17" customWidth="1"/>
    <col min="4" max="4" width="30.81640625" customWidth="1"/>
    <col min="5" max="5" width="5.6328125" style="17" customWidth="1"/>
    <col min="6" max="7" width="10.7265625" customWidth="1"/>
    <col min="8" max="8" width="12.7265625" customWidth="1"/>
    <col min="9" max="9" width="7.54296875" style="17" customWidth="1"/>
  </cols>
  <sheetData>
    <row r="1" spans="2:9" ht="13" x14ac:dyDescent="0.3">
      <c r="B1" s="148" t="s">
        <v>65</v>
      </c>
      <c r="C1" s="148"/>
      <c r="D1" s="148"/>
      <c r="E1" s="148"/>
      <c r="F1" s="148"/>
      <c r="G1" s="148"/>
      <c r="H1" s="148"/>
    </row>
    <row r="3" spans="2:9" ht="13" x14ac:dyDescent="0.3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9" ht="13" thickBot="1" x14ac:dyDescent="0.3">
      <c r="D4" s="45"/>
      <c r="E4" s="16"/>
      <c r="F4" s="6"/>
      <c r="G4" s="6"/>
      <c r="H4" s="6"/>
    </row>
    <row r="5" spans="2:9" s="81" customFormat="1" ht="16" thickBot="1" x14ac:dyDescent="0.3">
      <c r="B5" s="74"/>
      <c r="C5" s="75" t="s">
        <v>7</v>
      </c>
      <c r="D5" s="76" t="s">
        <v>67</v>
      </c>
      <c r="E5" s="77"/>
      <c r="F5" s="78"/>
      <c r="G5" s="79"/>
      <c r="H5" s="80"/>
      <c r="I5" s="73"/>
    </row>
    <row r="6" spans="2:9" s="10" customFormat="1" ht="15.5" x14ac:dyDescent="0.35">
      <c r="B6" s="24"/>
      <c r="C6" s="41"/>
      <c r="D6" s="46"/>
      <c r="E6" s="14"/>
      <c r="F6" s="12"/>
      <c r="G6" s="20"/>
      <c r="H6" s="12"/>
      <c r="I6" s="17"/>
    </row>
    <row r="7" spans="2:9" s="10" customFormat="1" ht="37.5" x14ac:dyDescent="0.35">
      <c r="B7" s="24" t="s">
        <v>8</v>
      </c>
      <c r="C7" s="44"/>
      <c r="D7" s="53" t="s">
        <v>130</v>
      </c>
      <c r="E7" s="15" t="s">
        <v>30</v>
      </c>
      <c r="F7" s="11">
        <v>1</v>
      </c>
      <c r="G7" s="13">
        <v>0</v>
      </c>
      <c r="H7" s="11">
        <f>F7*G7</f>
        <v>0</v>
      </c>
      <c r="I7" s="17"/>
    </row>
    <row r="8" spans="2:9" s="10" customFormat="1" ht="15.5" x14ac:dyDescent="0.35">
      <c r="B8" s="24"/>
      <c r="C8" s="41"/>
      <c r="D8" s="46"/>
      <c r="E8" s="14"/>
      <c r="F8" s="12"/>
      <c r="G8" s="20"/>
      <c r="H8" s="12"/>
      <c r="I8" s="17"/>
    </row>
    <row r="9" spans="2:9" s="10" customFormat="1" ht="25" x14ac:dyDescent="0.35">
      <c r="B9" s="24" t="s">
        <v>17</v>
      </c>
      <c r="C9" s="44"/>
      <c r="D9" s="53" t="s">
        <v>107</v>
      </c>
      <c r="E9" s="15" t="s">
        <v>18</v>
      </c>
      <c r="F9" s="11">
        <v>9</v>
      </c>
      <c r="G9" s="13">
        <v>0</v>
      </c>
      <c r="H9" s="11">
        <f>F9*G9</f>
        <v>0</v>
      </c>
      <c r="I9" s="17"/>
    </row>
    <row r="10" spans="2:9" s="10" customFormat="1" ht="15.5" x14ac:dyDescent="0.35">
      <c r="B10" s="24"/>
      <c r="C10" s="44"/>
      <c r="D10" s="68"/>
      <c r="E10" s="14"/>
      <c r="F10" s="12"/>
      <c r="G10" s="20"/>
      <c r="H10" s="12"/>
      <c r="I10" s="17"/>
    </row>
    <row r="11" spans="2:9" s="10" customFormat="1" ht="54" customHeight="1" x14ac:dyDescent="0.35">
      <c r="B11" s="24" t="s">
        <v>19</v>
      </c>
      <c r="C11" s="59"/>
      <c r="D11" s="33" t="s">
        <v>45</v>
      </c>
      <c r="E11" s="15" t="s">
        <v>16</v>
      </c>
      <c r="F11" s="11">
        <v>350</v>
      </c>
      <c r="G11" s="13">
        <v>0</v>
      </c>
      <c r="H11" s="11">
        <f>F11*G11</f>
        <v>0</v>
      </c>
      <c r="I11" s="17"/>
    </row>
    <row r="12" spans="2:9" s="10" customFormat="1" ht="15.5" x14ac:dyDescent="0.35">
      <c r="B12" s="24"/>
      <c r="C12" s="59"/>
      <c r="D12" s="56"/>
      <c r="E12" s="14"/>
      <c r="F12" s="12"/>
      <c r="G12" s="20"/>
      <c r="H12" s="12"/>
      <c r="I12" s="17"/>
    </row>
    <row r="13" spans="2:9" s="10" customFormat="1" ht="88.5" x14ac:dyDescent="0.35">
      <c r="B13" s="24" t="s">
        <v>20</v>
      </c>
      <c r="C13" s="59"/>
      <c r="D13" s="33" t="s">
        <v>104</v>
      </c>
      <c r="E13" s="15" t="s">
        <v>18</v>
      </c>
      <c r="F13" s="11">
        <v>25</v>
      </c>
      <c r="G13" s="13">
        <v>0</v>
      </c>
      <c r="H13" s="11">
        <f>F13*G13</f>
        <v>0</v>
      </c>
      <c r="I13" s="17"/>
    </row>
    <row r="14" spans="2:9" s="10" customFormat="1" ht="15.5" x14ac:dyDescent="0.35">
      <c r="B14" s="24"/>
      <c r="C14" s="59"/>
      <c r="D14" s="56"/>
      <c r="E14" s="14"/>
      <c r="F14" s="12"/>
      <c r="G14" s="20"/>
      <c r="H14" s="12"/>
      <c r="I14" s="17"/>
    </row>
    <row r="15" spans="2:9" s="10" customFormat="1" ht="88.5" x14ac:dyDescent="0.35">
      <c r="B15" s="24" t="s">
        <v>23</v>
      </c>
      <c r="C15" s="59"/>
      <c r="D15" s="33" t="s">
        <v>105</v>
      </c>
      <c r="E15" s="15" t="s">
        <v>18</v>
      </c>
      <c r="F15" s="11">
        <v>20</v>
      </c>
      <c r="G15" s="13">
        <v>0</v>
      </c>
      <c r="H15" s="11">
        <f>F15*G15</f>
        <v>0</v>
      </c>
      <c r="I15" s="17"/>
    </row>
    <row r="16" spans="2:9" s="10" customFormat="1" ht="15.5" x14ac:dyDescent="0.35">
      <c r="B16" s="24"/>
      <c r="C16" s="44"/>
      <c r="D16" s="68"/>
      <c r="E16" s="14"/>
      <c r="F16" s="12"/>
      <c r="G16" s="20"/>
      <c r="H16" s="12"/>
      <c r="I16" s="17"/>
    </row>
    <row r="17" spans="2:9" s="10" customFormat="1" ht="50" x14ac:dyDescent="0.35">
      <c r="B17" s="24" t="s">
        <v>33</v>
      </c>
      <c r="C17" s="44"/>
      <c r="D17" s="53" t="s">
        <v>85</v>
      </c>
      <c r="E17" s="15" t="s">
        <v>30</v>
      </c>
      <c r="F17" s="11">
        <v>1</v>
      </c>
      <c r="G17" s="13">
        <v>0</v>
      </c>
      <c r="H17" s="11">
        <f>F17*G17</f>
        <v>0</v>
      </c>
      <c r="I17" s="17"/>
    </row>
    <row r="18" spans="2:9" s="10" customFormat="1" ht="15.75" customHeight="1" thickBot="1" x14ac:dyDescent="0.4">
      <c r="B18" s="24"/>
      <c r="C18" s="24"/>
      <c r="D18" s="56"/>
      <c r="E18" s="14"/>
      <c r="F18" s="12"/>
      <c r="G18" s="20"/>
      <c r="H18" s="12"/>
      <c r="I18" s="17"/>
    </row>
    <row r="19" spans="2:9" s="72" customFormat="1" ht="13.5" customHeight="1" thickBot="1" x14ac:dyDescent="0.3">
      <c r="B19" s="82"/>
      <c r="C19" s="83" t="s">
        <v>7</v>
      </c>
      <c r="D19" s="152" t="s">
        <v>42</v>
      </c>
      <c r="E19" s="152"/>
      <c r="F19" s="152"/>
      <c r="G19" s="152"/>
      <c r="H19" s="85">
        <f>SUM(H6:H18)</f>
        <v>0</v>
      </c>
      <c r="I19" s="73"/>
    </row>
    <row r="20" spans="2:9" ht="13.5" thickBot="1" x14ac:dyDescent="0.35">
      <c r="B20" s="40"/>
      <c r="C20" s="43"/>
      <c r="D20" s="47"/>
      <c r="E20" s="16"/>
      <c r="F20" s="6"/>
      <c r="G20" s="21"/>
      <c r="H20" s="5"/>
    </row>
    <row r="21" spans="2:9" s="72" customFormat="1" ht="16" thickBot="1" x14ac:dyDescent="0.3">
      <c r="B21" s="74"/>
      <c r="C21" s="75" t="s">
        <v>9</v>
      </c>
      <c r="D21" s="76" t="s">
        <v>24</v>
      </c>
      <c r="E21" s="77"/>
      <c r="F21" s="78"/>
      <c r="G21" s="79"/>
      <c r="H21" s="80"/>
      <c r="I21" s="73"/>
    </row>
    <row r="22" spans="2:9" x14ac:dyDescent="0.25">
      <c r="B22" s="24"/>
      <c r="C22" s="59"/>
      <c r="D22" s="53"/>
      <c r="E22" s="15"/>
      <c r="F22" s="11"/>
      <c r="G22" s="13"/>
      <c r="H22" s="11"/>
    </row>
    <row r="23" spans="2:9" ht="89" x14ac:dyDescent="0.25">
      <c r="B23" s="24" t="s">
        <v>8</v>
      </c>
      <c r="C23" s="59"/>
      <c r="D23" s="53" t="s">
        <v>64</v>
      </c>
      <c r="E23" s="15" t="s">
        <v>10</v>
      </c>
      <c r="F23" s="11">
        <v>140</v>
      </c>
      <c r="G23" s="13">
        <v>0</v>
      </c>
      <c r="H23" s="11">
        <f>F23*G23</f>
        <v>0</v>
      </c>
    </row>
    <row r="24" spans="2:9" x14ac:dyDescent="0.25">
      <c r="B24" s="24"/>
      <c r="C24" s="59"/>
      <c r="D24" s="54"/>
      <c r="E24" s="15"/>
      <c r="F24" s="11"/>
      <c r="G24" s="13"/>
      <c r="H24" s="11"/>
    </row>
    <row r="25" spans="2:9" ht="101.5" x14ac:dyDescent="0.25">
      <c r="B25" s="24" t="s">
        <v>17</v>
      </c>
      <c r="C25" s="59"/>
      <c r="D25" s="53" t="s">
        <v>137</v>
      </c>
      <c r="E25" s="15" t="s">
        <v>10</v>
      </c>
      <c r="F25" s="11">
        <v>35</v>
      </c>
      <c r="G25" s="13">
        <v>0</v>
      </c>
      <c r="H25" s="11">
        <f>F25*G25</f>
        <v>0</v>
      </c>
    </row>
    <row r="26" spans="2:9" x14ac:dyDescent="0.25">
      <c r="B26" s="24"/>
      <c r="C26" s="59"/>
      <c r="D26" s="54"/>
      <c r="E26" s="15"/>
      <c r="F26" s="11"/>
      <c r="G26" s="13"/>
      <c r="H26" s="11"/>
    </row>
    <row r="27" spans="2:9" ht="101" x14ac:dyDescent="0.25">
      <c r="B27" s="24" t="s">
        <v>19</v>
      </c>
      <c r="C27" s="59"/>
      <c r="D27" s="54" t="s">
        <v>112</v>
      </c>
      <c r="E27" s="15" t="s">
        <v>10</v>
      </c>
      <c r="F27" s="11">
        <v>80</v>
      </c>
      <c r="G27" s="13">
        <v>0</v>
      </c>
      <c r="H27" s="11">
        <f>F27*G27</f>
        <v>0</v>
      </c>
    </row>
    <row r="28" spans="2:9" x14ac:dyDescent="0.25">
      <c r="B28" s="24"/>
      <c r="C28" s="59"/>
      <c r="D28" s="54"/>
      <c r="E28" s="15"/>
      <c r="F28" s="11"/>
      <c r="G28" s="13"/>
      <c r="H28" s="11"/>
    </row>
    <row r="29" spans="2:9" ht="76" x14ac:dyDescent="0.25">
      <c r="B29" s="24" t="s">
        <v>20</v>
      </c>
      <c r="C29" s="59"/>
      <c r="D29" s="53" t="s">
        <v>93</v>
      </c>
      <c r="E29" s="15" t="s">
        <v>10</v>
      </c>
      <c r="F29" s="11">
        <v>55</v>
      </c>
      <c r="G29" s="13">
        <v>0</v>
      </c>
      <c r="H29" s="11">
        <f>F29*G29</f>
        <v>0</v>
      </c>
    </row>
    <row r="30" spans="2:9" x14ac:dyDescent="0.25">
      <c r="B30" s="24"/>
      <c r="C30" s="59"/>
      <c r="D30" s="54"/>
      <c r="E30" s="15"/>
      <c r="F30" s="11"/>
      <c r="G30" s="13"/>
      <c r="H30" s="11"/>
    </row>
    <row r="31" spans="2:9" ht="76" x14ac:dyDescent="0.25">
      <c r="B31" s="24" t="s">
        <v>23</v>
      </c>
      <c r="C31" s="59"/>
      <c r="D31" s="53" t="s">
        <v>51</v>
      </c>
      <c r="E31" s="15" t="s">
        <v>10</v>
      </c>
      <c r="F31" s="11">
        <f>F27+F29</f>
        <v>135</v>
      </c>
      <c r="G31" s="13">
        <v>0</v>
      </c>
      <c r="H31" s="11">
        <f>F31*G31</f>
        <v>0</v>
      </c>
      <c r="I31" s="17" t="s">
        <v>52</v>
      </c>
    </row>
    <row r="32" spans="2:9" x14ac:dyDescent="0.25">
      <c r="B32" s="24"/>
      <c r="C32" s="59"/>
      <c r="D32" s="54"/>
      <c r="E32" s="15"/>
      <c r="F32" s="11"/>
      <c r="G32" s="13"/>
      <c r="H32" s="11"/>
    </row>
    <row r="33" spans="2:9" ht="63.5" x14ac:dyDescent="0.3">
      <c r="B33" s="24" t="s">
        <v>33</v>
      </c>
      <c r="C33" s="59"/>
      <c r="D33" s="33" t="s">
        <v>123</v>
      </c>
      <c r="E33" s="15" t="s">
        <v>10</v>
      </c>
      <c r="F33" s="11">
        <v>60</v>
      </c>
      <c r="G33" s="13">
        <v>0</v>
      </c>
      <c r="H33" s="11">
        <f>F33*G33</f>
        <v>0</v>
      </c>
    </row>
    <row r="34" spans="2:9" x14ac:dyDescent="0.25">
      <c r="B34" s="24"/>
      <c r="C34" s="59"/>
      <c r="D34" s="54"/>
      <c r="E34" s="15"/>
      <c r="F34" s="11"/>
      <c r="G34" s="13"/>
      <c r="H34" s="11"/>
    </row>
    <row r="35" spans="2:9" ht="38" x14ac:dyDescent="0.3">
      <c r="B35" s="24" t="s">
        <v>21</v>
      </c>
      <c r="C35" s="59"/>
      <c r="D35" s="33" t="s">
        <v>53</v>
      </c>
      <c r="E35" s="15" t="s">
        <v>16</v>
      </c>
      <c r="F35" s="11">
        <v>80</v>
      </c>
      <c r="G35" s="13">
        <v>0</v>
      </c>
      <c r="H35" s="11">
        <f>F35*G35</f>
        <v>0</v>
      </c>
    </row>
    <row r="36" spans="2:9" x14ac:dyDescent="0.25">
      <c r="B36" s="24"/>
      <c r="C36" s="59"/>
      <c r="D36" s="53"/>
      <c r="E36" s="15"/>
      <c r="F36" s="11"/>
      <c r="G36" s="13"/>
      <c r="H36" s="11"/>
    </row>
    <row r="37" spans="2:9" ht="113.5" x14ac:dyDescent="0.25">
      <c r="B37" s="24" t="s">
        <v>49</v>
      </c>
      <c r="C37" s="59"/>
      <c r="D37" s="53" t="s">
        <v>140</v>
      </c>
      <c r="E37" s="15" t="s">
        <v>15</v>
      </c>
      <c r="F37" s="11">
        <f>30*5</f>
        <v>150</v>
      </c>
      <c r="G37" s="13">
        <v>0</v>
      </c>
      <c r="H37" s="11">
        <f>F37*G37</f>
        <v>0</v>
      </c>
    </row>
    <row r="38" spans="2:9" x14ac:dyDescent="0.25">
      <c r="B38" s="24"/>
      <c r="C38" s="59"/>
      <c r="D38" s="53"/>
      <c r="E38" s="15"/>
      <c r="F38" s="11"/>
      <c r="G38" s="13"/>
      <c r="H38" s="11"/>
    </row>
    <row r="39" spans="2:9" ht="113.5" x14ac:dyDescent="0.25">
      <c r="B39" s="24" t="s">
        <v>50</v>
      </c>
      <c r="C39" s="59"/>
      <c r="D39" s="53" t="s">
        <v>94</v>
      </c>
      <c r="E39" s="15" t="s">
        <v>10</v>
      </c>
      <c r="F39" s="11">
        <v>3.5</v>
      </c>
      <c r="G39" s="13">
        <v>0</v>
      </c>
      <c r="H39" s="11">
        <f>F39*G39</f>
        <v>0</v>
      </c>
    </row>
    <row r="40" spans="2:9" x14ac:dyDescent="0.25">
      <c r="B40" s="24"/>
      <c r="C40" s="59"/>
      <c r="D40" s="53"/>
      <c r="E40" s="15"/>
      <c r="F40" s="11"/>
      <c r="G40" s="13"/>
      <c r="H40" s="11"/>
    </row>
    <row r="41" spans="2:9" ht="63.5" x14ac:dyDescent="0.25">
      <c r="B41" s="24" t="s">
        <v>106</v>
      </c>
      <c r="C41" s="44"/>
      <c r="D41" s="53" t="s">
        <v>86</v>
      </c>
      <c r="E41" s="15" t="s">
        <v>16</v>
      </c>
      <c r="F41" s="11">
        <v>350</v>
      </c>
      <c r="G41" s="13">
        <v>0</v>
      </c>
      <c r="H41" s="11">
        <f>F41*G41</f>
        <v>0</v>
      </c>
    </row>
    <row r="42" spans="2:9" ht="13" thickBot="1" x14ac:dyDescent="0.3">
      <c r="B42" s="24"/>
      <c r="C42" s="44"/>
      <c r="D42" s="33"/>
      <c r="E42" s="15"/>
      <c r="F42" s="11"/>
      <c r="G42" s="13"/>
      <c r="H42" s="11"/>
    </row>
    <row r="43" spans="2:9" s="72" customFormat="1" ht="13.5" thickBot="1" x14ac:dyDescent="0.3">
      <c r="B43" s="86"/>
      <c r="C43" s="83" t="s">
        <v>9</v>
      </c>
      <c r="D43" s="84" t="s">
        <v>25</v>
      </c>
      <c r="E43" s="88"/>
      <c r="F43" s="89"/>
      <c r="G43" s="90"/>
      <c r="H43" s="85">
        <f>SUM(H22:H42)</f>
        <v>0</v>
      </c>
      <c r="I43" s="73"/>
    </row>
    <row r="44" spans="2:9" ht="13.5" thickBot="1" x14ac:dyDescent="0.35">
      <c r="B44" s="40"/>
      <c r="C44" s="43"/>
      <c r="D44" s="47"/>
      <c r="E44" s="16"/>
      <c r="F44" s="6"/>
      <c r="G44" s="21"/>
      <c r="H44" s="5"/>
    </row>
    <row r="45" spans="2:9" s="81" customFormat="1" ht="16" thickBot="1" x14ac:dyDescent="0.3">
      <c r="B45" s="74"/>
      <c r="C45" s="75" t="s">
        <v>11</v>
      </c>
      <c r="D45" s="76" t="s">
        <v>55</v>
      </c>
      <c r="E45" s="77"/>
      <c r="F45" s="78"/>
      <c r="G45" s="79"/>
      <c r="H45" s="80"/>
      <c r="I45" s="73"/>
    </row>
    <row r="46" spans="2:9" s="10" customFormat="1" ht="15.5" x14ac:dyDescent="0.35">
      <c r="B46" s="24"/>
      <c r="C46" s="104"/>
      <c r="D46" s="53"/>
      <c r="E46" s="15"/>
      <c r="F46" s="11"/>
      <c r="G46" s="13"/>
      <c r="H46" s="11"/>
      <c r="I46" s="17"/>
    </row>
    <row r="47" spans="2:9" s="10" customFormat="1" ht="78" x14ac:dyDescent="0.35">
      <c r="B47" s="24" t="s">
        <v>8</v>
      </c>
      <c r="C47" s="44"/>
      <c r="D47" s="71" t="s">
        <v>131</v>
      </c>
      <c r="E47" s="15" t="s">
        <v>15</v>
      </c>
      <c r="F47" s="11">
        <v>543</v>
      </c>
      <c r="G47" s="13">
        <v>0</v>
      </c>
      <c r="H47" s="11">
        <f>F47*G47</f>
        <v>0</v>
      </c>
      <c r="I47" s="17"/>
    </row>
    <row r="48" spans="2:9" s="10" customFormat="1" ht="15.5" x14ac:dyDescent="0.35">
      <c r="B48" s="24"/>
      <c r="C48" s="104"/>
      <c r="D48" s="53"/>
      <c r="E48" s="15"/>
      <c r="F48" s="11"/>
      <c r="G48" s="13"/>
      <c r="H48" s="11"/>
      <c r="I48" s="17"/>
    </row>
    <row r="49" spans="2:9" s="10" customFormat="1" ht="37.5" x14ac:dyDescent="0.35">
      <c r="B49" s="24" t="s">
        <v>17</v>
      </c>
      <c r="C49" s="59"/>
      <c r="D49" s="53" t="s">
        <v>56</v>
      </c>
      <c r="E49" s="15" t="s">
        <v>10</v>
      </c>
      <c r="F49" s="11">
        <v>162</v>
      </c>
      <c r="G49" s="13">
        <v>0</v>
      </c>
      <c r="H49" s="11">
        <f>F49*G49</f>
        <v>0</v>
      </c>
      <c r="I49" s="17"/>
    </row>
    <row r="50" spans="2:9" s="10" customFormat="1" ht="15.5" x14ac:dyDescent="0.35">
      <c r="B50" s="24"/>
      <c r="C50" s="104"/>
      <c r="D50" s="33"/>
      <c r="E50" s="15"/>
      <c r="F50" s="11"/>
      <c r="G50" s="13"/>
      <c r="H50" s="11"/>
      <c r="I50" s="17"/>
    </row>
    <row r="51" spans="2:9" s="10" customFormat="1" ht="37.5" x14ac:dyDescent="0.35">
      <c r="B51" s="24" t="s">
        <v>19</v>
      </c>
      <c r="C51" s="44"/>
      <c r="D51" s="53" t="s">
        <v>113</v>
      </c>
      <c r="E51" s="15" t="s">
        <v>54</v>
      </c>
      <c r="F51" s="11">
        <v>30480.6</v>
      </c>
      <c r="G51" s="13">
        <v>0</v>
      </c>
      <c r="H51" s="11">
        <f>F51*G51</f>
        <v>0</v>
      </c>
      <c r="I51" s="17"/>
    </row>
    <row r="52" spans="2:9" x14ac:dyDescent="0.25">
      <c r="B52" s="24"/>
      <c r="C52" s="104"/>
      <c r="D52" s="53"/>
      <c r="E52" s="15"/>
      <c r="F52" s="11"/>
      <c r="G52" s="13"/>
      <c r="H52" s="11"/>
    </row>
    <row r="53" spans="2:9" ht="62.5" x14ac:dyDescent="0.25">
      <c r="B53" s="24" t="s">
        <v>20</v>
      </c>
      <c r="C53" s="59"/>
      <c r="D53" s="53" t="s">
        <v>89</v>
      </c>
      <c r="E53" s="15" t="s">
        <v>10</v>
      </c>
      <c r="F53" s="11">
        <v>154</v>
      </c>
      <c r="G53" s="13">
        <v>0</v>
      </c>
      <c r="H53" s="11">
        <f>F53*G53</f>
        <v>0</v>
      </c>
    </row>
    <row r="54" spans="2:9" x14ac:dyDescent="0.25">
      <c r="B54" s="24"/>
      <c r="C54" s="104"/>
      <c r="D54" s="53"/>
      <c r="E54" s="15"/>
      <c r="F54" s="11"/>
      <c r="G54" s="13"/>
      <c r="H54" s="11"/>
    </row>
    <row r="55" spans="2:9" ht="87.5" x14ac:dyDescent="0.25">
      <c r="B55" s="24" t="s">
        <v>23</v>
      </c>
      <c r="C55" s="44"/>
      <c r="D55" s="53" t="s">
        <v>57</v>
      </c>
      <c r="E55" s="15" t="s">
        <v>18</v>
      </c>
      <c r="F55" s="102">
        <v>53</v>
      </c>
      <c r="G55" s="103">
        <v>0</v>
      </c>
      <c r="H55" s="102">
        <f>F55*G55</f>
        <v>0</v>
      </c>
    </row>
    <row r="56" spans="2:9" x14ac:dyDescent="0.25">
      <c r="B56" s="24"/>
      <c r="C56" s="44"/>
      <c r="D56" s="53"/>
      <c r="E56" s="15"/>
      <c r="F56" s="102"/>
      <c r="G56" s="103"/>
      <c r="H56" s="102"/>
    </row>
    <row r="57" spans="2:9" ht="25" x14ac:dyDescent="0.25">
      <c r="B57" s="24" t="s">
        <v>33</v>
      </c>
      <c r="C57" s="44"/>
      <c r="D57" s="53" t="s">
        <v>58</v>
      </c>
      <c r="E57" s="15" t="s">
        <v>18</v>
      </c>
      <c r="F57" s="102">
        <v>18</v>
      </c>
      <c r="G57" s="103">
        <v>0</v>
      </c>
      <c r="H57" s="102">
        <f>F57*G57</f>
        <v>0</v>
      </c>
    </row>
    <row r="58" spans="2:9" ht="13" thickBot="1" x14ac:dyDescent="0.3">
      <c r="B58" s="24"/>
      <c r="C58" s="44"/>
      <c r="D58" s="33"/>
      <c r="E58" s="15"/>
      <c r="F58" s="11"/>
      <c r="G58" s="13"/>
      <c r="H58" s="11"/>
    </row>
    <row r="59" spans="2:9" s="72" customFormat="1" ht="13.5" thickBot="1" x14ac:dyDescent="0.3">
      <c r="B59" s="86"/>
      <c r="C59" s="83" t="s">
        <v>11</v>
      </c>
      <c r="D59" s="84" t="s">
        <v>59</v>
      </c>
      <c r="E59" s="88"/>
      <c r="F59" s="89"/>
      <c r="G59" s="90"/>
      <c r="H59" s="85">
        <f>SUM(H46:H58)</f>
        <v>0</v>
      </c>
      <c r="I59" s="73"/>
    </row>
    <row r="60" spans="2:9" ht="13.5" thickBot="1" x14ac:dyDescent="0.35">
      <c r="B60" s="43"/>
      <c r="C60" s="43"/>
      <c r="D60" s="48"/>
      <c r="E60" s="25"/>
      <c r="F60" s="5"/>
      <c r="G60" s="23"/>
      <c r="H60" s="5"/>
    </row>
    <row r="61" spans="2:9" s="72" customFormat="1" ht="16" thickBot="1" x14ac:dyDescent="0.3">
      <c r="B61" s="74"/>
      <c r="C61" s="75" t="s">
        <v>12</v>
      </c>
      <c r="D61" s="76" t="s">
        <v>60</v>
      </c>
      <c r="E61" s="77"/>
      <c r="F61" s="78"/>
      <c r="G61" s="79"/>
      <c r="H61" s="80"/>
      <c r="I61" s="73"/>
    </row>
    <row r="62" spans="2:9" x14ac:dyDescent="0.25">
      <c r="B62" s="24"/>
      <c r="C62" s="44"/>
      <c r="D62" s="33"/>
      <c r="E62" s="15"/>
      <c r="F62" s="12"/>
      <c r="G62" s="20"/>
      <c r="H62" s="12"/>
    </row>
    <row r="63" spans="2:9" ht="113.5" x14ac:dyDescent="0.3">
      <c r="B63" s="24" t="s">
        <v>8</v>
      </c>
      <c r="C63" s="44"/>
      <c r="D63" s="33" t="s">
        <v>121</v>
      </c>
      <c r="E63" s="15" t="s">
        <v>16</v>
      </c>
      <c r="F63" s="11">
        <v>165</v>
      </c>
      <c r="G63" s="13">
        <v>0</v>
      </c>
      <c r="H63" s="11">
        <f>F63*G63</f>
        <v>0</v>
      </c>
    </row>
    <row r="64" spans="2:9" x14ac:dyDescent="0.25">
      <c r="B64" s="42"/>
      <c r="C64" s="44"/>
      <c r="D64" s="33"/>
      <c r="E64" s="15"/>
      <c r="F64" s="11"/>
      <c r="G64" s="13"/>
      <c r="H64" s="11"/>
    </row>
    <row r="65" spans="2:9" ht="38" x14ac:dyDescent="0.25">
      <c r="B65" s="42" t="s">
        <v>17</v>
      </c>
      <c r="C65" s="44"/>
      <c r="D65" s="53" t="s">
        <v>88</v>
      </c>
      <c r="E65" s="15" t="s">
        <v>10</v>
      </c>
      <c r="F65" s="11">
        <v>11</v>
      </c>
      <c r="G65" s="13">
        <v>0</v>
      </c>
      <c r="H65" s="11">
        <f>F65*G65</f>
        <v>0</v>
      </c>
    </row>
    <row r="66" spans="2:9" x14ac:dyDescent="0.25">
      <c r="B66" s="42"/>
      <c r="C66" s="44"/>
      <c r="D66" s="53"/>
      <c r="E66" s="15"/>
      <c r="F66" s="11"/>
      <c r="G66" s="13"/>
      <c r="H66" s="11"/>
    </row>
    <row r="67" spans="2:9" ht="50.5" x14ac:dyDescent="0.25">
      <c r="B67" s="42" t="s">
        <v>19</v>
      </c>
      <c r="C67" s="59"/>
      <c r="D67" s="53" t="s">
        <v>125</v>
      </c>
      <c r="E67" s="15" t="s">
        <v>10</v>
      </c>
      <c r="F67" s="11">
        <v>68</v>
      </c>
      <c r="G67" s="13">
        <v>0</v>
      </c>
      <c r="H67" s="11">
        <f>F67*G67</f>
        <v>0</v>
      </c>
    </row>
    <row r="68" spans="2:9" x14ac:dyDescent="0.25">
      <c r="B68" s="42"/>
      <c r="C68" s="105"/>
      <c r="D68" s="53"/>
      <c r="E68" s="18"/>
      <c r="F68" s="12"/>
      <c r="G68" s="20"/>
      <c r="H68" s="12"/>
    </row>
    <row r="69" spans="2:9" ht="63" x14ac:dyDescent="0.25">
      <c r="B69" s="42" t="s">
        <v>20</v>
      </c>
      <c r="C69" s="59"/>
      <c r="D69" s="53" t="s">
        <v>114</v>
      </c>
      <c r="E69" s="15" t="s">
        <v>54</v>
      </c>
      <c r="F69" s="11">
        <v>4361.3999999999996</v>
      </c>
      <c r="G69" s="13">
        <v>0</v>
      </c>
      <c r="H69" s="11">
        <f>F69*G69</f>
        <v>0</v>
      </c>
    </row>
    <row r="70" spans="2:9" x14ac:dyDescent="0.25">
      <c r="B70" s="42"/>
      <c r="C70" s="52"/>
      <c r="D70" s="33"/>
      <c r="E70" s="18"/>
      <c r="F70" s="12"/>
      <c r="G70" s="20"/>
      <c r="H70" s="12"/>
    </row>
    <row r="71" spans="2:9" ht="100.5" x14ac:dyDescent="0.3">
      <c r="B71" s="42" t="s">
        <v>23</v>
      </c>
      <c r="C71" s="59"/>
      <c r="D71" s="33" t="s">
        <v>61</v>
      </c>
      <c r="E71" s="18" t="s">
        <v>18</v>
      </c>
      <c r="F71" s="11">
        <v>3</v>
      </c>
      <c r="G71" s="13">
        <v>0</v>
      </c>
      <c r="H71" s="11">
        <f>F71*G71</f>
        <v>0</v>
      </c>
    </row>
    <row r="72" spans="2:9" ht="13" thickBot="1" x14ac:dyDescent="0.3">
      <c r="B72" s="42"/>
      <c r="C72" s="52"/>
      <c r="D72" s="33"/>
      <c r="E72" s="18"/>
      <c r="F72" s="12"/>
      <c r="G72" s="20"/>
      <c r="H72" s="12"/>
    </row>
    <row r="73" spans="2:9" s="72" customFormat="1" ht="13.5" thickBot="1" x14ac:dyDescent="0.3">
      <c r="B73" s="86"/>
      <c r="C73" s="83" t="s">
        <v>12</v>
      </c>
      <c r="D73" s="84" t="s">
        <v>62</v>
      </c>
      <c r="E73" s="88"/>
      <c r="F73" s="89"/>
      <c r="G73" s="90"/>
      <c r="H73" s="85">
        <f>SUM(H62:H72)</f>
        <v>0</v>
      </c>
      <c r="I73" s="73"/>
    </row>
    <row r="74" spans="2:9" s="72" customFormat="1" ht="13.5" thickBot="1" x14ac:dyDescent="0.3">
      <c r="B74" s="99"/>
      <c r="C74" s="99"/>
      <c r="D74" s="119"/>
      <c r="E74" s="120"/>
      <c r="F74" s="100"/>
      <c r="G74" s="101"/>
      <c r="H74" s="100"/>
      <c r="I74" s="73"/>
    </row>
    <row r="75" spans="2:9" s="72" customFormat="1" ht="16" thickBot="1" x14ac:dyDescent="0.3">
      <c r="B75" s="74"/>
      <c r="C75" s="75" t="s">
        <v>32</v>
      </c>
      <c r="D75" s="76" t="s">
        <v>115</v>
      </c>
      <c r="E75" s="77"/>
      <c r="F75" s="78"/>
      <c r="G75" s="79"/>
      <c r="H75" s="80"/>
      <c r="I75" s="73"/>
    </row>
    <row r="76" spans="2:9" s="72" customFormat="1" x14ac:dyDescent="0.25">
      <c r="B76" s="24"/>
      <c r="C76" s="44"/>
      <c r="D76" s="33"/>
      <c r="E76" s="15"/>
      <c r="F76" s="12"/>
      <c r="G76" s="20"/>
      <c r="H76" s="12"/>
      <c r="I76" s="73"/>
    </row>
    <row r="77" spans="2:9" s="72" customFormat="1" ht="101" x14ac:dyDescent="0.3">
      <c r="B77" s="24" t="s">
        <v>8</v>
      </c>
      <c r="C77" s="59"/>
      <c r="D77" s="33" t="s">
        <v>120</v>
      </c>
      <c r="E77" s="15" t="s">
        <v>16</v>
      </c>
      <c r="F77" s="11">
        <v>65</v>
      </c>
      <c r="G77" s="13">
        <v>0</v>
      </c>
      <c r="H77" s="11">
        <f>F77*G77</f>
        <v>0</v>
      </c>
      <c r="I77" s="73"/>
    </row>
    <row r="78" spans="2:9" s="72" customFormat="1" x14ac:dyDescent="0.25">
      <c r="B78" s="42"/>
      <c r="C78" s="44"/>
      <c r="D78" s="33"/>
      <c r="E78" s="15"/>
      <c r="F78" s="11"/>
      <c r="G78" s="13"/>
      <c r="H78" s="11"/>
      <c r="I78" s="73"/>
    </row>
    <row r="79" spans="2:9" s="72" customFormat="1" ht="50.5" x14ac:dyDescent="0.3">
      <c r="B79" s="42" t="s">
        <v>17</v>
      </c>
      <c r="C79" s="59"/>
      <c r="D79" s="33" t="s">
        <v>116</v>
      </c>
      <c r="E79" s="15" t="s">
        <v>10</v>
      </c>
      <c r="F79" s="11">
        <v>30</v>
      </c>
      <c r="G79" s="13">
        <v>0</v>
      </c>
      <c r="H79" s="11">
        <f>F79*G79</f>
        <v>0</v>
      </c>
      <c r="I79" s="73"/>
    </row>
    <row r="80" spans="2:9" s="72" customFormat="1" x14ac:dyDescent="0.25">
      <c r="B80" s="42"/>
      <c r="C80" s="44"/>
      <c r="D80" s="33"/>
      <c r="E80" s="15"/>
      <c r="F80" s="11"/>
      <c r="G80" s="13"/>
      <c r="H80" s="11"/>
      <c r="I80" s="73"/>
    </row>
    <row r="81" spans="1:9" s="72" customFormat="1" ht="37.5" x14ac:dyDescent="0.25">
      <c r="B81" s="42" t="s">
        <v>19</v>
      </c>
      <c r="C81" s="59"/>
      <c r="D81" s="53" t="s">
        <v>122</v>
      </c>
      <c r="E81" s="15" t="s">
        <v>54</v>
      </c>
      <c r="F81" s="11">
        <f>8*78.9</f>
        <v>631.20000000000005</v>
      </c>
      <c r="G81" s="13">
        <v>0</v>
      </c>
      <c r="H81" s="11">
        <f>F81*G81</f>
        <v>0</v>
      </c>
      <c r="I81" s="73"/>
    </row>
    <row r="82" spans="1:9" s="72" customFormat="1" x14ac:dyDescent="0.25">
      <c r="B82" s="42"/>
      <c r="C82" s="52"/>
      <c r="D82" s="53"/>
      <c r="E82" s="15"/>
      <c r="F82" s="11"/>
      <c r="G82" s="13"/>
      <c r="H82" s="11"/>
      <c r="I82" s="73"/>
    </row>
    <row r="83" spans="1:9" s="72" customFormat="1" ht="75" x14ac:dyDescent="0.25">
      <c r="B83" s="42" t="s">
        <v>20</v>
      </c>
      <c r="C83" s="52"/>
      <c r="D83" s="53" t="s">
        <v>117</v>
      </c>
      <c r="E83" s="15" t="s">
        <v>18</v>
      </c>
      <c r="F83" s="11">
        <v>53</v>
      </c>
      <c r="G83" s="13">
        <v>0</v>
      </c>
      <c r="H83" s="11">
        <f>F83*G83</f>
        <v>0</v>
      </c>
      <c r="I83" s="73"/>
    </row>
    <row r="84" spans="1:9" s="72" customFormat="1" x14ac:dyDescent="0.25">
      <c r="B84" s="42"/>
      <c r="C84" s="52"/>
      <c r="D84" s="53"/>
      <c r="E84" s="18"/>
      <c r="F84" s="102"/>
      <c r="G84" s="103"/>
      <c r="H84" s="102"/>
      <c r="I84" s="73"/>
    </row>
    <row r="85" spans="1:9" s="72" customFormat="1" ht="37.5" x14ac:dyDescent="0.25">
      <c r="B85" s="42" t="s">
        <v>23</v>
      </c>
      <c r="C85" s="59"/>
      <c r="D85" s="53" t="s">
        <v>118</v>
      </c>
      <c r="E85" s="15" t="s">
        <v>18</v>
      </c>
      <c r="F85" s="11">
        <v>53</v>
      </c>
      <c r="G85" s="13">
        <v>0</v>
      </c>
      <c r="H85" s="11">
        <f>G85*F85</f>
        <v>0</v>
      </c>
      <c r="I85" s="73"/>
    </row>
    <row r="86" spans="1:9" s="72" customFormat="1" ht="13" thickBot="1" x14ac:dyDescent="0.3">
      <c r="B86" s="42"/>
      <c r="C86" s="121"/>
      <c r="D86" s="71"/>
      <c r="E86" s="18"/>
      <c r="F86" s="102"/>
      <c r="G86" s="103"/>
      <c r="H86" s="102"/>
      <c r="I86" s="73"/>
    </row>
    <row r="87" spans="1:9" s="72" customFormat="1" ht="13.5" thickBot="1" x14ac:dyDescent="0.35">
      <c r="B87" s="122"/>
      <c r="C87" s="123" t="s">
        <v>32</v>
      </c>
      <c r="D87" s="124" t="s">
        <v>119</v>
      </c>
      <c r="E87" s="125"/>
      <c r="F87" s="126"/>
      <c r="G87" s="127"/>
      <c r="H87" s="128">
        <f>SUM(H76:H86)</f>
        <v>0</v>
      </c>
      <c r="I87" s="73"/>
    </row>
    <row r="88" spans="1:9" s="72" customFormat="1" ht="13.5" thickBot="1" x14ac:dyDescent="0.3">
      <c r="B88" s="113"/>
      <c r="C88" s="99"/>
      <c r="D88" s="114"/>
      <c r="E88" s="115"/>
      <c r="F88" s="100"/>
      <c r="G88" s="101"/>
      <c r="H88" s="116"/>
      <c r="I88" s="73"/>
    </row>
    <row r="89" spans="1:9" s="72" customFormat="1" ht="16" thickBot="1" x14ac:dyDescent="0.3">
      <c r="B89" s="74"/>
      <c r="C89" s="75" t="s">
        <v>46</v>
      </c>
      <c r="D89" s="76" t="s">
        <v>29</v>
      </c>
      <c r="E89" s="77"/>
      <c r="F89" s="78"/>
      <c r="G89" s="79"/>
      <c r="H89" s="80"/>
      <c r="I89" s="73"/>
    </row>
    <row r="90" spans="1:9" s="72" customFormat="1" ht="13" thickBot="1" x14ac:dyDescent="0.3">
      <c r="B90" s="24"/>
      <c r="C90" s="58"/>
      <c r="D90" s="53"/>
      <c r="E90" s="15"/>
      <c r="F90" s="11"/>
      <c r="G90" s="13"/>
      <c r="H90" s="11"/>
      <c r="I90" s="73"/>
    </row>
    <row r="91" spans="1:9" s="72" customFormat="1" ht="13.5" thickBot="1" x14ac:dyDescent="0.3">
      <c r="B91" s="98"/>
      <c r="C91" s="83" t="s">
        <v>46</v>
      </c>
      <c r="D91" s="96" t="s">
        <v>31</v>
      </c>
      <c r="E91" s="97"/>
      <c r="F91" s="96"/>
      <c r="G91" s="96"/>
      <c r="H91" s="85">
        <f>(H19+H43+H59+H73+H87)*0.1</f>
        <v>0</v>
      </c>
      <c r="I91" s="73"/>
    </row>
    <row r="92" spans="1:9" s="72" customFormat="1" ht="13" x14ac:dyDescent="0.25">
      <c r="B92" s="113"/>
      <c r="C92" s="99"/>
      <c r="D92" s="114"/>
      <c r="E92" s="115"/>
      <c r="F92" s="100"/>
      <c r="G92" s="101"/>
      <c r="H92" s="116"/>
      <c r="I92" s="73"/>
    </row>
    <row r="93" spans="1:9" ht="13" x14ac:dyDescent="0.3">
      <c r="A93" s="1"/>
      <c r="B93" s="60"/>
      <c r="C93" s="57"/>
      <c r="D93" s="1"/>
      <c r="E93" s="60"/>
      <c r="F93" s="1"/>
      <c r="G93" s="1"/>
      <c r="H93" s="5"/>
    </row>
    <row r="94" spans="1:9" ht="16" thickBot="1" x14ac:dyDescent="0.3">
      <c r="C94" s="153" t="s">
        <v>26</v>
      </c>
      <c r="D94" s="153"/>
      <c r="E94" s="153"/>
      <c r="F94" s="153"/>
      <c r="G94" s="153"/>
      <c r="H94" s="153"/>
    </row>
    <row r="95" spans="1:9" x14ac:dyDescent="0.25">
      <c r="C95" s="34" t="s">
        <v>7</v>
      </c>
      <c r="D95" s="8" t="s">
        <v>41</v>
      </c>
      <c r="E95" s="19"/>
      <c r="F95" s="8"/>
      <c r="G95" s="9"/>
      <c r="H95" s="2">
        <f>H19</f>
        <v>0</v>
      </c>
    </row>
    <row r="96" spans="1:9" x14ac:dyDescent="0.25">
      <c r="C96" s="35" t="s">
        <v>9</v>
      </c>
      <c r="D96" t="s">
        <v>24</v>
      </c>
      <c r="G96" s="7"/>
      <c r="H96" s="3">
        <f>H43</f>
        <v>0</v>
      </c>
    </row>
    <row r="97" spans="3:8" x14ac:dyDescent="0.25">
      <c r="C97" s="35" t="s">
        <v>11</v>
      </c>
      <c r="D97" s="50" t="str">
        <f>D45</f>
        <v>UVRTANI AB PILOTI</v>
      </c>
      <c r="G97" s="7"/>
      <c r="H97" s="3">
        <f>H59</f>
        <v>0</v>
      </c>
    </row>
    <row r="98" spans="3:8" x14ac:dyDescent="0.25">
      <c r="C98" s="35" t="s">
        <v>12</v>
      </c>
      <c r="D98" s="50" t="s">
        <v>60</v>
      </c>
      <c r="G98" s="7"/>
      <c r="H98" s="3">
        <f>H73</f>
        <v>0</v>
      </c>
    </row>
    <row r="99" spans="3:8" x14ac:dyDescent="0.25">
      <c r="C99" s="35" t="s">
        <v>32</v>
      </c>
      <c r="D99" s="50" t="s">
        <v>115</v>
      </c>
      <c r="G99" s="7"/>
      <c r="H99" s="3">
        <f>H87</f>
        <v>0</v>
      </c>
    </row>
    <row r="100" spans="3:8" x14ac:dyDescent="0.25">
      <c r="C100" s="35" t="s">
        <v>46</v>
      </c>
      <c r="D100" s="50" t="s">
        <v>29</v>
      </c>
      <c r="G100" s="7"/>
      <c r="H100" s="3">
        <f>SUM(H95:H99)*0.1</f>
        <v>0</v>
      </c>
    </row>
    <row r="101" spans="3:8" x14ac:dyDescent="0.25">
      <c r="C101" s="36"/>
      <c r="D101" s="51"/>
      <c r="E101" s="29"/>
      <c r="F101" s="30"/>
      <c r="G101" s="31"/>
      <c r="H101" s="28"/>
    </row>
    <row r="102" spans="3:8" ht="16" thickBot="1" x14ac:dyDescent="0.4">
      <c r="C102" s="37"/>
      <c r="D102" s="142" t="s">
        <v>13</v>
      </c>
      <c r="E102" s="143"/>
      <c r="F102" s="143"/>
      <c r="G102" s="143"/>
      <c r="H102" s="32">
        <f>SUM(H95:H101)</f>
        <v>0</v>
      </c>
    </row>
    <row r="103" spans="3:8" ht="16.5" thickTop="1" thickBot="1" x14ac:dyDescent="0.4">
      <c r="C103" s="38"/>
      <c r="D103" s="144" t="s">
        <v>22</v>
      </c>
      <c r="E103" s="145"/>
      <c r="F103" s="145"/>
      <c r="G103" s="145"/>
      <c r="H103" s="4">
        <f>H102*0.22</f>
        <v>0</v>
      </c>
    </row>
    <row r="104" spans="3:8" ht="16.5" thickTop="1" thickBot="1" x14ac:dyDescent="0.4">
      <c r="C104" s="39"/>
      <c r="D104" s="146" t="s">
        <v>14</v>
      </c>
      <c r="E104" s="147"/>
      <c r="F104" s="147"/>
      <c r="G104" s="147"/>
      <c r="H104" s="26">
        <f>H103+H102</f>
        <v>0</v>
      </c>
    </row>
  </sheetData>
  <mergeCells count="6">
    <mergeCell ref="D104:G104"/>
    <mergeCell ref="D103:G103"/>
    <mergeCell ref="B1:H1"/>
    <mergeCell ref="D19:G19"/>
    <mergeCell ref="C94:H94"/>
    <mergeCell ref="D102:G102"/>
  </mergeCells>
  <pageMargins left="0.31496062992125984" right="0.23622047244094491" top="0.39370078740157483" bottom="0.74803149606299213" header="0.31496062992125984" footer="0.31496062992125984"/>
  <pageSetup paperSize="9" orientation="portrait" r:id="rId1"/>
  <headerFooter alignWithMargins="0">
    <oddFooter>Stran &amp;P</oddFooter>
  </headerFooter>
  <rowBreaks count="3" manualBreakCount="3">
    <brk id="19" max="16" man="1"/>
    <brk id="55" max="16" man="1"/>
    <brk id="73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09EA3-4019-4DF8-A8BD-D7EF9AE490CE}">
  <dimension ref="A1:I112"/>
  <sheetViews>
    <sheetView view="pageBreakPreview" zoomScaleSheetLayoutView="100" workbookViewId="0">
      <selection activeCell="D81" sqref="D81"/>
    </sheetView>
  </sheetViews>
  <sheetFormatPr defaultRowHeight="12.5" x14ac:dyDescent="0.25"/>
  <cols>
    <col min="2" max="2" width="4.7265625" style="17" customWidth="1"/>
    <col min="3" max="3" width="7.54296875" style="17" customWidth="1"/>
    <col min="4" max="4" width="30.7265625" customWidth="1"/>
    <col min="5" max="5" width="5.7265625" style="17" customWidth="1"/>
    <col min="6" max="7" width="10.7265625" customWidth="1"/>
    <col min="8" max="8" width="12.7265625" customWidth="1"/>
    <col min="9" max="9" width="7.7265625" customWidth="1"/>
  </cols>
  <sheetData>
    <row r="1" spans="2:9" ht="13" x14ac:dyDescent="0.3">
      <c r="B1" s="148" t="s">
        <v>66</v>
      </c>
      <c r="C1" s="148"/>
      <c r="D1" s="148"/>
      <c r="E1" s="148"/>
      <c r="F1" s="148"/>
      <c r="G1" s="148"/>
      <c r="H1" s="148"/>
    </row>
    <row r="3" spans="2:9" ht="13" x14ac:dyDescent="0.3">
      <c r="B3" s="27" t="s">
        <v>0</v>
      </c>
      <c r="C3" s="27" t="s">
        <v>1</v>
      </c>
      <c r="D3" s="27" t="s">
        <v>2</v>
      </c>
      <c r="E3" s="27" t="s">
        <v>3</v>
      </c>
      <c r="F3" s="27" t="s">
        <v>4</v>
      </c>
      <c r="G3" s="27" t="s">
        <v>5</v>
      </c>
      <c r="H3" s="27" t="s">
        <v>6</v>
      </c>
    </row>
    <row r="4" spans="2:9" ht="13" thickBot="1" x14ac:dyDescent="0.3">
      <c r="D4" s="45"/>
      <c r="E4" s="16"/>
      <c r="F4" s="6"/>
      <c r="G4" s="6"/>
      <c r="H4" s="6"/>
    </row>
    <row r="5" spans="2:9" s="81" customFormat="1" ht="16" thickBot="1" x14ac:dyDescent="0.3">
      <c r="B5" s="74"/>
      <c r="C5" s="75" t="s">
        <v>7</v>
      </c>
      <c r="D5" s="76" t="s">
        <v>67</v>
      </c>
      <c r="E5" s="77"/>
      <c r="F5" s="78"/>
      <c r="G5" s="79"/>
      <c r="H5" s="80"/>
      <c r="I5" s="72"/>
    </row>
    <row r="6" spans="2:9" s="10" customFormat="1" ht="15.5" x14ac:dyDescent="0.35">
      <c r="B6" s="24"/>
      <c r="C6" s="41"/>
      <c r="D6" s="46"/>
      <c r="E6" s="14"/>
      <c r="F6" s="12"/>
      <c r="G6" s="20"/>
      <c r="H6" s="12"/>
      <c r="I6"/>
    </row>
    <row r="7" spans="2:9" s="10" customFormat="1" ht="25" x14ac:dyDescent="0.35">
      <c r="B7" s="24" t="s">
        <v>8</v>
      </c>
      <c r="C7" s="44"/>
      <c r="D7" s="53" t="s">
        <v>68</v>
      </c>
      <c r="E7" s="15" t="s">
        <v>30</v>
      </c>
      <c r="F7" s="11">
        <v>1</v>
      </c>
      <c r="G7" s="13">
        <v>0</v>
      </c>
      <c r="H7" s="11">
        <f>F7*G7</f>
        <v>0</v>
      </c>
      <c r="I7"/>
    </row>
    <row r="8" spans="2:9" s="10" customFormat="1" ht="15.5" x14ac:dyDescent="0.35">
      <c r="B8" s="24"/>
      <c r="C8" s="112"/>
      <c r="D8" s="54"/>
      <c r="E8" s="14"/>
      <c r="F8" s="12"/>
      <c r="G8" s="20"/>
      <c r="H8" s="12"/>
      <c r="I8"/>
    </row>
    <row r="9" spans="2:9" s="10" customFormat="1" ht="37.5" x14ac:dyDescent="0.35">
      <c r="B9" s="24" t="s">
        <v>17</v>
      </c>
      <c r="C9" s="44"/>
      <c r="D9" s="53" t="s">
        <v>126</v>
      </c>
      <c r="E9" s="15" t="s">
        <v>69</v>
      </c>
      <c r="F9" s="11">
        <v>0.1</v>
      </c>
      <c r="G9" s="13">
        <v>0</v>
      </c>
      <c r="H9" s="11">
        <f>F9*G9</f>
        <v>0</v>
      </c>
      <c r="I9"/>
    </row>
    <row r="10" spans="2:9" s="10" customFormat="1" ht="15.5" x14ac:dyDescent="0.35">
      <c r="B10" s="24"/>
      <c r="C10" s="41"/>
      <c r="D10" s="46"/>
      <c r="E10" s="14"/>
      <c r="F10" s="12"/>
      <c r="G10" s="20"/>
      <c r="H10" s="12"/>
      <c r="I10"/>
    </row>
    <row r="11" spans="2:9" s="10" customFormat="1" ht="37.5" x14ac:dyDescent="0.35">
      <c r="B11" s="24" t="s">
        <v>19</v>
      </c>
      <c r="C11" s="44"/>
      <c r="D11" s="53" t="s">
        <v>127</v>
      </c>
      <c r="E11" s="15" t="s">
        <v>18</v>
      </c>
      <c r="F11" s="11">
        <v>7</v>
      </c>
      <c r="G11" s="13">
        <v>0</v>
      </c>
      <c r="H11" s="11">
        <f>F11*G11</f>
        <v>0</v>
      </c>
      <c r="I11"/>
    </row>
    <row r="12" spans="2:9" s="10" customFormat="1" ht="15.5" x14ac:dyDescent="0.35">
      <c r="B12" s="24"/>
      <c r="C12" s="44"/>
      <c r="D12" s="68"/>
      <c r="E12" s="14"/>
      <c r="F12" s="12"/>
      <c r="G12" s="20"/>
      <c r="H12" s="12"/>
      <c r="I12"/>
    </row>
    <row r="13" spans="2:9" s="10" customFormat="1" ht="37.5" x14ac:dyDescent="0.35">
      <c r="B13" s="24" t="s">
        <v>20</v>
      </c>
      <c r="C13" s="44"/>
      <c r="D13" s="68" t="s">
        <v>70</v>
      </c>
      <c r="E13" s="15" t="s">
        <v>69</v>
      </c>
      <c r="F13" s="11">
        <f>F9</f>
        <v>0.1</v>
      </c>
      <c r="G13" s="13">
        <v>0</v>
      </c>
      <c r="H13" s="11">
        <f>F13*G13</f>
        <v>0</v>
      </c>
      <c r="I13"/>
    </row>
    <row r="14" spans="2:9" s="10" customFormat="1" ht="15.5" x14ac:dyDescent="0.35">
      <c r="B14" s="24"/>
      <c r="C14" s="59"/>
      <c r="D14" s="56"/>
      <c r="E14" s="14"/>
      <c r="F14" s="12"/>
      <c r="G14" s="20"/>
      <c r="H14" s="12"/>
      <c r="I14"/>
    </row>
    <row r="15" spans="2:9" s="10" customFormat="1" ht="75" x14ac:dyDescent="0.35">
      <c r="B15" s="24" t="s">
        <v>23</v>
      </c>
      <c r="C15" s="44"/>
      <c r="D15" s="68" t="s">
        <v>95</v>
      </c>
      <c r="E15" s="14" t="s">
        <v>16</v>
      </c>
      <c r="F15" s="11">
        <v>410</v>
      </c>
      <c r="G15" s="13">
        <v>0</v>
      </c>
      <c r="H15" s="11">
        <f>F15*G15</f>
        <v>0</v>
      </c>
      <c r="I15"/>
    </row>
    <row r="16" spans="2:9" s="10" customFormat="1" ht="15.5" x14ac:dyDescent="0.35">
      <c r="B16" s="24"/>
      <c r="C16" s="44"/>
      <c r="D16" s="68"/>
      <c r="E16" s="14"/>
      <c r="F16" s="12"/>
      <c r="G16" s="20"/>
      <c r="H16" s="12"/>
      <c r="I16"/>
    </row>
    <row r="17" spans="2:9" s="10" customFormat="1" ht="25" x14ac:dyDescent="0.35">
      <c r="B17" s="24" t="s">
        <v>33</v>
      </c>
      <c r="C17" s="44"/>
      <c r="D17" s="68" t="s">
        <v>98</v>
      </c>
      <c r="E17" s="14" t="s">
        <v>15</v>
      </c>
      <c r="F17" s="11">
        <v>8</v>
      </c>
      <c r="G17" s="13">
        <v>0</v>
      </c>
      <c r="H17" s="11">
        <f>F17*G17</f>
        <v>0</v>
      </c>
      <c r="I17"/>
    </row>
    <row r="18" spans="2:9" s="10" customFormat="1" ht="15.5" x14ac:dyDescent="0.35">
      <c r="B18" s="24"/>
      <c r="C18" s="44"/>
      <c r="D18" s="68"/>
      <c r="E18" s="14"/>
      <c r="F18" s="12"/>
      <c r="G18" s="20"/>
      <c r="H18" s="12"/>
      <c r="I18"/>
    </row>
    <row r="19" spans="2:9" s="10" customFormat="1" ht="75" x14ac:dyDescent="0.35">
      <c r="B19" s="24" t="s">
        <v>21</v>
      </c>
      <c r="C19" s="44"/>
      <c r="D19" s="68" t="s">
        <v>71</v>
      </c>
      <c r="E19" s="14" t="s">
        <v>16</v>
      </c>
      <c r="F19" s="11">
        <v>5</v>
      </c>
      <c r="G19" s="13">
        <v>0</v>
      </c>
      <c r="H19" s="11">
        <f>F19*G19</f>
        <v>0</v>
      </c>
      <c r="I19"/>
    </row>
    <row r="20" spans="2:9" s="10" customFormat="1" ht="15.5" x14ac:dyDescent="0.35">
      <c r="B20" s="24"/>
      <c r="C20" s="44"/>
      <c r="D20" s="68"/>
      <c r="E20" s="14"/>
      <c r="F20" s="12"/>
      <c r="G20" s="20"/>
      <c r="H20" s="12"/>
      <c r="I20"/>
    </row>
    <row r="21" spans="2:9" s="10" customFormat="1" ht="50" x14ac:dyDescent="0.35">
      <c r="B21" s="24" t="s">
        <v>49</v>
      </c>
      <c r="C21" s="44"/>
      <c r="D21" s="53" t="s">
        <v>87</v>
      </c>
      <c r="E21" s="14" t="s">
        <v>15</v>
      </c>
      <c r="F21" s="11">
        <v>29</v>
      </c>
      <c r="G21" s="13">
        <v>0</v>
      </c>
      <c r="H21" s="11">
        <f>F21*G21</f>
        <v>0</v>
      </c>
      <c r="I21"/>
    </row>
    <row r="22" spans="2:9" s="10" customFormat="1" ht="15.5" x14ac:dyDescent="0.35">
      <c r="B22" s="24"/>
      <c r="C22" s="44"/>
      <c r="D22" s="68"/>
      <c r="E22" s="14"/>
      <c r="F22" s="12"/>
      <c r="G22" s="20"/>
      <c r="H22" s="12"/>
      <c r="I22"/>
    </row>
    <row r="23" spans="2:9" s="10" customFormat="1" ht="89" x14ac:dyDescent="0.35">
      <c r="B23" s="24" t="s">
        <v>50</v>
      </c>
      <c r="C23" s="44"/>
      <c r="D23" s="56" t="s">
        <v>129</v>
      </c>
      <c r="E23" s="14" t="s">
        <v>15</v>
      </c>
      <c r="F23" s="11">
        <v>7</v>
      </c>
      <c r="G23" s="13">
        <v>0</v>
      </c>
      <c r="H23" s="11">
        <f>F23*G23</f>
        <v>0</v>
      </c>
      <c r="I23"/>
    </row>
    <row r="24" spans="2:9" s="10" customFormat="1" ht="15.5" x14ac:dyDescent="0.35">
      <c r="B24" s="24"/>
      <c r="C24" s="44"/>
      <c r="D24" s="56"/>
      <c r="E24" s="14"/>
      <c r="F24" s="12"/>
      <c r="G24" s="20"/>
      <c r="H24" s="12"/>
      <c r="I24"/>
    </row>
    <row r="25" spans="2:9" s="10" customFormat="1" ht="89" x14ac:dyDescent="0.35">
      <c r="B25" s="24" t="s">
        <v>106</v>
      </c>
      <c r="C25" s="44"/>
      <c r="D25" s="33" t="s">
        <v>108</v>
      </c>
      <c r="E25" s="15" t="s">
        <v>10</v>
      </c>
      <c r="F25" s="11">
        <v>2</v>
      </c>
      <c r="G25" s="13">
        <v>0</v>
      </c>
      <c r="H25" s="11">
        <f>F25*G25</f>
        <v>0</v>
      </c>
      <c r="I25"/>
    </row>
    <row r="26" spans="2:9" s="10" customFormat="1" ht="16" thickBot="1" x14ac:dyDescent="0.4">
      <c r="B26" s="24"/>
      <c r="C26" s="44"/>
      <c r="D26" s="68"/>
      <c r="E26" s="14"/>
      <c r="F26" s="12"/>
      <c r="G26" s="20"/>
      <c r="H26" s="12"/>
      <c r="I26"/>
    </row>
    <row r="27" spans="2:9" s="72" customFormat="1" ht="13.5" thickBot="1" x14ac:dyDescent="0.3">
      <c r="B27" s="82"/>
      <c r="C27" s="83" t="s">
        <v>7</v>
      </c>
      <c r="D27" s="152" t="s">
        <v>42</v>
      </c>
      <c r="E27" s="152"/>
      <c r="F27" s="152"/>
      <c r="G27" s="152"/>
      <c r="H27" s="85">
        <f>SUM(H6:H26)</f>
        <v>0</v>
      </c>
    </row>
    <row r="28" spans="2:9" ht="13.5" thickBot="1" x14ac:dyDescent="0.35">
      <c r="G28" s="22"/>
      <c r="H28" s="5"/>
    </row>
    <row r="29" spans="2:9" s="72" customFormat="1" ht="16.5" customHeight="1" thickBot="1" x14ac:dyDescent="0.3">
      <c r="B29" s="74"/>
      <c r="C29" s="75" t="s">
        <v>9</v>
      </c>
      <c r="D29" s="76" t="s">
        <v>24</v>
      </c>
      <c r="E29" s="77"/>
      <c r="F29" s="78"/>
      <c r="G29" s="79"/>
      <c r="H29" s="80"/>
    </row>
    <row r="30" spans="2:9" ht="12.75" customHeight="1" x14ac:dyDescent="0.25">
      <c r="B30" s="24"/>
      <c r="C30" s="44"/>
      <c r="D30" s="33"/>
      <c r="E30" s="15"/>
      <c r="F30" s="12"/>
      <c r="G30" s="20"/>
      <c r="H30" s="12"/>
    </row>
    <row r="31" spans="2:9" ht="89" x14ac:dyDescent="0.25">
      <c r="B31" s="24" t="s">
        <v>8</v>
      </c>
      <c r="C31" s="59"/>
      <c r="D31" s="53" t="s">
        <v>133</v>
      </c>
      <c r="E31" s="15" t="s">
        <v>10</v>
      </c>
      <c r="F31" s="11">
        <v>640</v>
      </c>
      <c r="G31" s="13">
        <v>0</v>
      </c>
      <c r="H31" s="11">
        <f>F31*G31</f>
        <v>0</v>
      </c>
    </row>
    <row r="32" spans="2:9" x14ac:dyDescent="0.25">
      <c r="B32" s="42"/>
      <c r="C32" s="59"/>
      <c r="D32" s="53"/>
      <c r="E32" s="15"/>
      <c r="F32" s="11"/>
      <c r="G32" s="13"/>
      <c r="H32" s="11"/>
    </row>
    <row r="33" spans="1:8" ht="63" x14ac:dyDescent="0.25">
      <c r="B33" s="42" t="s">
        <v>17</v>
      </c>
      <c r="C33" s="59"/>
      <c r="D33" s="53" t="s">
        <v>111</v>
      </c>
      <c r="E33" s="15" t="s">
        <v>10</v>
      </c>
      <c r="F33" s="11">
        <v>30</v>
      </c>
      <c r="G33" s="13">
        <v>0</v>
      </c>
      <c r="H33" s="11">
        <f>F33*G33</f>
        <v>0</v>
      </c>
    </row>
    <row r="34" spans="1:8" x14ac:dyDescent="0.25">
      <c r="B34" s="42"/>
      <c r="C34" s="59"/>
      <c r="D34" s="53"/>
      <c r="E34" s="15"/>
      <c r="F34" s="11"/>
      <c r="G34" s="13"/>
      <c r="H34" s="11"/>
    </row>
    <row r="35" spans="1:8" ht="101" x14ac:dyDescent="0.25">
      <c r="B35" s="42" t="s">
        <v>19</v>
      </c>
      <c r="C35" s="59"/>
      <c r="D35" s="53" t="s">
        <v>109</v>
      </c>
      <c r="E35" s="15" t="s">
        <v>10</v>
      </c>
      <c r="F35" s="11">
        <v>21</v>
      </c>
      <c r="G35" s="13">
        <v>0</v>
      </c>
      <c r="H35" s="11">
        <f>F35*G35</f>
        <v>0</v>
      </c>
    </row>
    <row r="36" spans="1:8" x14ac:dyDescent="0.25">
      <c r="B36" s="42"/>
      <c r="C36" s="44"/>
      <c r="D36" s="53"/>
      <c r="E36" s="15"/>
      <c r="F36" s="11"/>
      <c r="G36" s="13"/>
      <c r="H36" s="11"/>
    </row>
    <row r="37" spans="1:8" ht="37.5" x14ac:dyDescent="0.25">
      <c r="B37" s="42" t="s">
        <v>20</v>
      </c>
      <c r="C37" s="59"/>
      <c r="D37" s="33" t="s">
        <v>72</v>
      </c>
      <c r="E37" s="15" t="s">
        <v>16</v>
      </c>
      <c r="F37" s="11">
        <v>585</v>
      </c>
      <c r="G37" s="13">
        <v>0</v>
      </c>
      <c r="H37" s="11">
        <f>F37*G37</f>
        <v>0</v>
      </c>
    </row>
    <row r="38" spans="1:8" x14ac:dyDescent="0.25">
      <c r="B38" s="42"/>
      <c r="C38" s="52"/>
      <c r="D38" s="33"/>
      <c r="E38" s="18"/>
      <c r="F38" s="12"/>
      <c r="G38" s="20"/>
      <c r="H38" s="12"/>
    </row>
    <row r="39" spans="1:8" ht="37.5" x14ac:dyDescent="0.25">
      <c r="B39" s="42" t="s">
        <v>23</v>
      </c>
      <c r="C39" s="44"/>
      <c r="D39" s="33" t="s">
        <v>73</v>
      </c>
      <c r="E39" s="15" t="s">
        <v>16</v>
      </c>
      <c r="F39" s="11">
        <v>900</v>
      </c>
      <c r="G39" s="13">
        <v>0</v>
      </c>
      <c r="H39" s="11">
        <f>F39*G39</f>
        <v>0</v>
      </c>
    </row>
    <row r="40" spans="1:8" x14ac:dyDescent="0.25">
      <c r="B40" s="42"/>
      <c r="C40" s="52"/>
      <c r="D40" s="33"/>
      <c r="E40" s="18"/>
      <c r="F40" s="12"/>
      <c r="G40" s="20"/>
      <c r="H40" s="12"/>
    </row>
    <row r="41" spans="1:8" ht="68" customHeight="1" x14ac:dyDescent="0.3">
      <c r="B41" s="42" t="s">
        <v>33</v>
      </c>
      <c r="C41" s="59"/>
      <c r="D41" s="33" t="s">
        <v>134</v>
      </c>
      <c r="E41" s="15" t="s">
        <v>16</v>
      </c>
      <c r="F41" s="11">
        <v>400</v>
      </c>
      <c r="G41" s="13">
        <v>0</v>
      </c>
      <c r="H41" s="11">
        <f>F41*G41</f>
        <v>0</v>
      </c>
    </row>
    <row r="42" spans="1:8" ht="13" thickBot="1" x14ac:dyDescent="0.3">
      <c r="B42" s="42"/>
      <c r="C42" s="52"/>
      <c r="D42" s="33"/>
      <c r="E42" s="18"/>
      <c r="F42" s="12"/>
      <c r="G42" s="20"/>
      <c r="H42" s="12"/>
    </row>
    <row r="43" spans="1:8" s="72" customFormat="1" ht="13.5" thickBot="1" x14ac:dyDescent="0.3">
      <c r="A43" s="87"/>
      <c r="B43" s="86"/>
      <c r="C43" s="83" t="s">
        <v>9</v>
      </c>
      <c r="D43" s="84" t="s">
        <v>25</v>
      </c>
      <c r="E43" s="88"/>
      <c r="F43" s="89"/>
      <c r="G43" s="90"/>
      <c r="H43" s="85">
        <f>SUM(H30:H42)</f>
        <v>0</v>
      </c>
    </row>
    <row r="44" spans="1:8" ht="13.5" thickBot="1" x14ac:dyDescent="0.35">
      <c r="A44" s="1"/>
      <c r="B44" s="43"/>
      <c r="C44" s="43"/>
      <c r="D44" s="48"/>
      <c r="E44" s="25"/>
      <c r="F44" s="5"/>
      <c r="G44" s="23"/>
      <c r="H44" s="5"/>
    </row>
    <row r="45" spans="1:8" s="72" customFormat="1" ht="16" thickBot="1" x14ac:dyDescent="0.3">
      <c r="A45" s="87"/>
      <c r="B45" s="74"/>
      <c r="C45" s="75" t="s">
        <v>11</v>
      </c>
      <c r="D45" s="76" t="s">
        <v>74</v>
      </c>
      <c r="E45" s="77"/>
      <c r="F45" s="78"/>
      <c r="G45" s="79"/>
      <c r="H45" s="80"/>
    </row>
    <row r="46" spans="1:8" ht="13" x14ac:dyDescent="0.3">
      <c r="A46" s="1"/>
      <c r="B46" s="24"/>
      <c r="C46" s="44"/>
      <c r="D46" s="33"/>
      <c r="E46" s="15"/>
      <c r="F46" s="12"/>
      <c r="G46" s="20"/>
      <c r="H46" s="12"/>
    </row>
    <row r="47" spans="1:8" ht="63" x14ac:dyDescent="0.3">
      <c r="A47" s="1"/>
      <c r="B47" s="24" t="s">
        <v>8</v>
      </c>
      <c r="C47" s="44"/>
      <c r="D47" s="33" t="s">
        <v>75</v>
      </c>
      <c r="E47" s="15" t="s">
        <v>10</v>
      </c>
      <c r="F47" s="11">
        <v>290</v>
      </c>
      <c r="G47" s="13">
        <v>0</v>
      </c>
      <c r="H47" s="11">
        <f>F47*G47</f>
        <v>0</v>
      </c>
    </row>
    <row r="48" spans="1:8" ht="13" x14ac:dyDescent="0.3">
      <c r="A48" s="1"/>
      <c r="B48" s="42"/>
      <c r="C48" s="44"/>
      <c r="D48" s="33"/>
      <c r="E48" s="15"/>
      <c r="F48" s="11"/>
      <c r="G48" s="13"/>
      <c r="H48" s="11"/>
    </row>
    <row r="49" spans="1:9" ht="53.25" customHeight="1" x14ac:dyDescent="0.3">
      <c r="A49" s="1"/>
      <c r="B49" s="42" t="s">
        <v>17</v>
      </c>
      <c r="C49" s="44"/>
      <c r="D49" s="33" t="s">
        <v>76</v>
      </c>
      <c r="E49" s="15" t="s">
        <v>10</v>
      </c>
      <c r="F49" s="11">
        <v>145</v>
      </c>
      <c r="G49" s="13">
        <v>0</v>
      </c>
      <c r="H49" s="11">
        <f>F49*G49</f>
        <v>0</v>
      </c>
    </row>
    <row r="50" spans="1:9" ht="13" x14ac:dyDescent="0.3">
      <c r="A50" s="1"/>
      <c r="B50" s="42"/>
      <c r="C50" s="44"/>
      <c r="D50" s="53"/>
      <c r="E50" s="15"/>
      <c r="F50" s="11"/>
      <c r="G50" s="13"/>
      <c r="H50" s="11"/>
    </row>
    <row r="51" spans="1:9" ht="50.5" x14ac:dyDescent="0.3">
      <c r="A51" s="1"/>
      <c r="B51" s="42" t="s">
        <v>19</v>
      </c>
      <c r="C51" s="44"/>
      <c r="D51" s="33" t="s">
        <v>96</v>
      </c>
      <c r="E51" s="15" t="s">
        <v>16</v>
      </c>
      <c r="F51" s="11">
        <v>540</v>
      </c>
      <c r="G51" s="13">
        <v>0</v>
      </c>
      <c r="H51" s="11">
        <f>F51*G51</f>
        <v>0</v>
      </c>
    </row>
    <row r="52" spans="1:9" ht="13" x14ac:dyDescent="0.3">
      <c r="A52" s="1"/>
      <c r="B52" s="42"/>
      <c r="C52" s="52"/>
      <c r="D52" s="33"/>
      <c r="E52" s="18"/>
      <c r="F52" s="12"/>
      <c r="G52" s="20"/>
      <c r="H52" s="12"/>
    </row>
    <row r="53" spans="1:9" ht="88" x14ac:dyDescent="0.3">
      <c r="A53" s="1"/>
      <c r="B53" s="42" t="s">
        <v>20</v>
      </c>
      <c r="C53" s="44"/>
      <c r="D53" s="33" t="s">
        <v>77</v>
      </c>
      <c r="E53" s="15" t="s">
        <v>16</v>
      </c>
      <c r="F53" s="11">
        <f>F51</f>
        <v>540</v>
      </c>
      <c r="G53" s="13">
        <v>0</v>
      </c>
      <c r="H53" s="11">
        <f>F53*G53</f>
        <v>0</v>
      </c>
      <c r="I53" s="17" t="s">
        <v>52</v>
      </c>
    </row>
    <row r="54" spans="1:9" ht="13" x14ac:dyDescent="0.3">
      <c r="A54" s="1"/>
      <c r="B54" s="42"/>
      <c r="C54" s="52"/>
      <c r="D54" s="33"/>
      <c r="E54" s="18"/>
      <c r="F54" s="12"/>
      <c r="G54" s="20"/>
      <c r="H54" s="12"/>
    </row>
    <row r="55" spans="1:9" ht="38" x14ac:dyDescent="0.3">
      <c r="A55" s="1"/>
      <c r="B55" s="42" t="s">
        <v>23</v>
      </c>
      <c r="C55" s="52"/>
      <c r="D55" s="33" t="s">
        <v>78</v>
      </c>
      <c r="E55" s="15" t="s">
        <v>16</v>
      </c>
      <c r="F55" s="11">
        <f>F51</f>
        <v>540</v>
      </c>
      <c r="G55" s="13">
        <v>0</v>
      </c>
      <c r="H55" s="11">
        <f>F55*G55</f>
        <v>0</v>
      </c>
      <c r="I55" s="17" t="s">
        <v>52</v>
      </c>
    </row>
    <row r="56" spans="1:9" ht="13" x14ac:dyDescent="0.3">
      <c r="A56" s="1"/>
      <c r="B56" s="42"/>
      <c r="C56" s="52"/>
      <c r="D56" s="33"/>
      <c r="E56" s="18"/>
      <c r="F56" s="12"/>
      <c r="G56" s="20"/>
      <c r="H56" s="12"/>
    </row>
    <row r="57" spans="1:9" ht="25.5" x14ac:dyDescent="0.3">
      <c r="A57" s="1"/>
      <c r="B57" s="42" t="s">
        <v>33</v>
      </c>
      <c r="C57" s="52"/>
      <c r="D57" s="33" t="s">
        <v>79</v>
      </c>
      <c r="E57" s="15" t="s">
        <v>16</v>
      </c>
      <c r="F57" s="11">
        <f>F55</f>
        <v>540</v>
      </c>
      <c r="G57" s="13">
        <v>0</v>
      </c>
      <c r="H57" s="11">
        <f>F57*G57</f>
        <v>0</v>
      </c>
      <c r="I57" s="17" t="s">
        <v>52</v>
      </c>
    </row>
    <row r="58" spans="1:9" ht="13" x14ac:dyDescent="0.3">
      <c r="A58" s="1"/>
      <c r="B58" s="42"/>
      <c r="C58" s="52"/>
      <c r="D58" s="33"/>
      <c r="E58" s="18"/>
      <c r="F58" s="12"/>
      <c r="G58" s="20"/>
      <c r="H58" s="12"/>
    </row>
    <row r="59" spans="1:9" ht="38" x14ac:dyDescent="0.3">
      <c r="A59" s="1"/>
      <c r="B59" s="42" t="s">
        <v>21</v>
      </c>
      <c r="C59" s="52"/>
      <c r="D59" s="33" t="s">
        <v>97</v>
      </c>
      <c r="E59" s="15" t="s">
        <v>15</v>
      </c>
      <c r="F59" s="11">
        <v>118</v>
      </c>
      <c r="G59" s="13">
        <v>0</v>
      </c>
      <c r="H59" s="11">
        <f>F59*G59</f>
        <v>0</v>
      </c>
      <c r="I59" s="17" t="s">
        <v>52</v>
      </c>
    </row>
    <row r="60" spans="1:9" ht="13" x14ac:dyDescent="0.3">
      <c r="A60" s="1"/>
      <c r="B60" s="42"/>
      <c r="C60" s="52"/>
      <c r="D60" s="68"/>
      <c r="E60" s="106"/>
      <c r="F60" s="12"/>
      <c r="G60" s="20"/>
      <c r="H60" s="12"/>
    </row>
    <row r="61" spans="1:9" s="17" customFormat="1" ht="62.5" x14ac:dyDescent="0.3">
      <c r="A61" s="1"/>
      <c r="B61" s="42" t="s">
        <v>49</v>
      </c>
      <c r="C61" s="52"/>
      <c r="D61" s="68" t="s">
        <v>80</v>
      </c>
      <c r="E61" s="106" t="s">
        <v>15</v>
      </c>
      <c r="F61" s="12">
        <v>130</v>
      </c>
      <c r="G61" s="20">
        <v>0</v>
      </c>
      <c r="H61" s="12">
        <f>F61*G61</f>
        <v>0</v>
      </c>
      <c r="I61"/>
    </row>
    <row r="62" spans="1:9" s="17" customFormat="1" ht="13" x14ac:dyDescent="0.3">
      <c r="A62" s="1"/>
      <c r="B62" s="42"/>
      <c r="C62" s="52"/>
      <c r="D62" s="68"/>
      <c r="E62" s="106"/>
      <c r="F62" s="12"/>
      <c r="G62" s="20"/>
      <c r="H62" s="12"/>
      <c r="I62"/>
    </row>
    <row r="63" spans="1:9" s="17" customFormat="1" ht="76" x14ac:dyDescent="0.3">
      <c r="A63" s="1"/>
      <c r="B63" s="42" t="s">
        <v>50</v>
      </c>
      <c r="C63" s="52"/>
      <c r="D63" s="53" t="s">
        <v>110</v>
      </c>
      <c r="E63" s="18" t="s">
        <v>10</v>
      </c>
      <c r="F63" s="11">
        <v>30</v>
      </c>
      <c r="G63" s="13">
        <v>0</v>
      </c>
      <c r="H63" s="11">
        <f>F63*G63</f>
        <v>0</v>
      </c>
      <c r="I63" s="17" t="s">
        <v>52</v>
      </c>
    </row>
    <row r="64" spans="1:9" s="17" customFormat="1" ht="13" x14ac:dyDescent="0.3">
      <c r="A64" s="1"/>
      <c r="B64" s="42"/>
      <c r="C64" s="52"/>
      <c r="D64" s="53"/>
      <c r="E64" s="18"/>
      <c r="F64" s="12"/>
      <c r="G64" s="20"/>
      <c r="H64" s="12"/>
      <c r="I64"/>
    </row>
    <row r="65" spans="1:9" s="17" customFormat="1" ht="50" x14ac:dyDescent="0.3">
      <c r="A65" s="1"/>
      <c r="B65" s="42" t="s">
        <v>106</v>
      </c>
      <c r="C65" s="52"/>
      <c r="D65" s="53" t="s">
        <v>136</v>
      </c>
      <c r="E65" s="18" t="s">
        <v>30</v>
      </c>
      <c r="F65" s="11">
        <v>1</v>
      </c>
      <c r="G65" s="13">
        <v>0</v>
      </c>
      <c r="H65" s="11">
        <f>F65*G65</f>
        <v>0</v>
      </c>
      <c r="I65"/>
    </row>
    <row r="66" spans="1:9" s="17" customFormat="1" ht="13.5" thickBot="1" x14ac:dyDescent="0.35">
      <c r="A66" s="1"/>
      <c r="B66" s="42"/>
      <c r="C66" s="52"/>
      <c r="D66" s="33"/>
      <c r="E66" s="18"/>
      <c r="F66" s="12"/>
      <c r="G66" s="20"/>
      <c r="H66" s="12"/>
      <c r="I66"/>
    </row>
    <row r="67" spans="1:9" s="73" customFormat="1" ht="13.5" thickBot="1" x14ac:dyDescent="0.3">
      <c r="A67" s="87"/>
      <c r="B67" s="86"/>
      <c r="C67" s="83" t="s">
        <v>11</v>
      </c>
      <c r="D67" s="84" t="s">
        <v>81</v>
      </c>
      <c r="E67" s="88"/>
      <c r="F67" s="89"/>
      <c r="G67" s="90"/>
      <c r="H67" s="85">
        <f>SUM(H46:H66)</f>
        <v>0</v>
      </c>
      <c r="I67" s="72"/>
    </row>
    <row r="68" spans="1:9" s="17" customFormat="1" ht="13.5" thickBot="1" x14ac:dyDescent="0.35">
      <c r="A68" s="1"/>
      <c r="B68" s="43"/>
      <c r="C68" s="43"/>
      <c r="D68" s="48"/>
      <c r="E68" s="25"/>
      <c r="F68" s="5"/>
      <c r="G68" s="23"/>
      <c r="H68" s="5"/>
      <c r="I68"/>
    </row>
    <row r="69" spans="1:9" s="73" customFormat="1" ht="16" thickBot="1" x14ac:dyDescent="0.3">
      <c r="A69" s="87"/>
      <c r="B69" s="74"/>
      <c r="C69" s="75" t="s">
        <v>12</v>
      </c>
      <c r="D69" s="76" t="s">
        <v>82</v>
      </c>
      <c r="E69" s="77"/>
      <c r="F69" s="78"/>
      <c r="G69" s="79"/>
      <c r="H69" s="80"/>
      <c r="I69" s="72"/>
    </row>
    <row r="70" spans="1:9" s="17" customFormat="1" ht="13" x14ac:dyDescent="0.3">
      <c r="A70" s="1"/>
      <c r="B70" s="42"/>
      <c r="C70" s="52"/>
      <c r="D70" s="33"/>
      <c r="E70" s="18"/>
      <c r="F70" s="12"/>
      <c r="G70" s="20"/>
      <c r="H70" s="12"/>
      <c r="I70"/>
    </row>
    <row r="71" spans="1:9" s="17" customFormat="1" ht="150.5" x14ac:dyDescent="0.3">
      <c r="A71" s="1"/>
      <c r="B71" s="42" t="s">
        <v>8</v>
      </c>
      <c r="C71" s="52"/>
      <c r="D71" s="33" t="s">
        <v>124</v>
      </c>
      <c r="E71" s="18" t="s">
        <v>15</v>
      </c>
      <c r="F71" s="12">
        <v>100</v>
      </c>
      <c r="G71" s="20">
        <v>0</v>
      </c>
      <c r="H71" s="12">
        <f>F71*G71</f>
        <v>0</v>
      </c>
      <c r="I71"/>
    </row>
    <row r="72" spans="1:9" s="17" customFormat="1" ht="13.5" thickBot="1" x14ac:dyDescent="0.35">
      <c r="A72" s="1"/>
      <c r="B72" s="24"/>
      <c r="C72" s="44"/>
      <c r="D72" s="53"/>
      <c r="E72" s="15"/>
      <c r="F72" s="11"/>
      <c r="G72" s="13"/>
      <c r="H72" s="11"/>
      <c r="I72"/>
    </row>
    <row r="73" spans="1:9" s="73" customFormat="1" ht="13.5" thickBot="1" x14ac:dyDescent="0.3">
      <c r="A73" s="87"/>
      <c r="B73" s="82"/>
      <c r="C73" s="83" t="s">
        <v>12</v>
      </c>
      <c r="D73" s="91" t="s">
        <v>83</v>
      </c>
      <c r="E73" s="92"/>
      <c r="F73" s="89"/>
      <c r="G73" s="90"/>
      <c r="H73" s="93">
        <f>SUM(H70:H72)</f>
        <v>0</v>
      </c>
      <c r="I73" s="72"/>
    </row>
    <row r="74" spans="1:9" s="17" customFormat="1" ht="13.5" thickBot="1" x14ac:dyDescent="0.35">
      <c r="A74" s="1"/>
      <c r="B74" s="43"/>
      <c r="C74" s="43"/>
      <c r="D74" s="48"/>
      <c r="E74" s="25"/>
      <c r="F74" s="5"/>
      <c r="G74" s="23"/>
      <c r="H74" s="5"/>
      <c r="I74"/>
    </row>
    <row r="75" spans="1:9" s="73" customFormat="1" ht="16" thickBot="1" x14ac:dyDescent="0.3">
      <c r="A75" s="87"/>
      <c r="B75" s="74"/>
      <c r="C75" s="75" t="s">
        <v>32</v>
      </c>
      <c r="D75" s="76" t="s">
        <v>27</v>
      </c>
      <c r="E75" s="77"/>
      <c r="F75" s="78"/>
      <c r="G75" s="79"/>
      <c r="H75" s="80"/>
      <c r="I75" s="72"/>
    </row>
    <row r="76" spans="1:9" s="73" customFormat="1" ht="13" x14ac:dyDescent="0.25">
      <c r="A76" s="87"/>
      <c r="B76" s="24"/>
      <c r="C76" s="44"/>
      <c r="D76" s="53"/>
      <c r="E76" s="15"/>
      <c r="F76" s="11"/>
      <c r="G76" s="13"/>
      <c r="H76" s="11"/>
      <c r="I76" s="72"/>
    </row>
    <row r="77" spans="1:9" s="73" customFormat="1" ht="25" x14ac:dyDescent="0.25">
      <c r="A77" s="87"/>
      <c r="B77" s="24" t="s">
        <v>8</v>
      </c>
      <c r="C77" s="44"/>
      <c r="D77" s="53" t="s">
        <v>63</v>
      </c>
      <c r="E77" s="15" t="s">
        <v>10</v>
      </c>
      <c r="F77" s="11">
        <v>30</v>
      </c>
      <c r="G77" s="13">
        <v>0</v>
      </c>
      <c r="H77" s="11">
        <f>F77*G77</f>
        <v>0</v>
      </c>
      <c r="I77"/>
    </row>
    <row r="78" spans="1:9" s="73" customFormat="1" ht="13" x14ac:dyDescent="0.25">
      <c r="A78" s="87"/>
      <c r="B78" s="24"/>
      <c r="C78" s="44"/>
      <c r="D78" s="53"/>
      <c r="E78" s="15"/>
      <c r="F78" s="11"/>
      <c r="G78" s="13"/>
      <c r="H78" s="11"/>
      <c r="I78" s="72"/>
    </row>
    <row r="79" spans="1:9" s="73" customFormat="1" ht="75" x14ac:dyDescent="0.25">
      <c r="A79" s="87"/>
      <c r="B79" s="24" t="s">
        <v>17</v>
      </c>
      <c r="C79" s="44"/>
      <c r="D79" s="53" t="s">
        <v>99</v>
      </c>
      <c r="E79" s="15" t="s">
        <v>15</v>
      </c>
      <c r="F79" s="11">
        <v>93</v>
      </c>
      <c r="G79" s="13">
        <v>0</v>
      </c>
      <c r="H79" s="11">
        <f>G79*F79</f>
        <v>0</v>
      </c>
      <c r="I79" s="72"/>
    </row>
    <row r="80" spans="1:9" s="73" customFormat="1" ht="13" x14ac:dyDescent="0.25">
      <c r="A80" s="87"/>
      <c r="B80" s="24"/>
      <c r="C80" s="44"/>
      <c r="D80" s="53"/>
      <c r="E80" s="15"/>
      <c r="F80" s="11"/>
      <c r="G80" s="13"/>
      <c r="H80" s="11"/>
      <c r="I80" s="72"/>
    </row>
    <row r="81" spans="1:9" s="73" customFormat="1" ht="88" x14ac:dyDescent="0.25">
      <c r="A81" s="87"/>
      <c r="B81" s="42" t="s">
        <v>19</v>
      </c>
      <c r="C81" s="44"/>
      <c r="D81" s="53" t="s">
        <v>141</v>
      </c>
      <c r="E81" s="15" t="s">
        <v>15</v>
      </c>
      <c r="F81" s="11">
        <v>21</v>
      </c>
      <c r="G81" s="13">
        <v>0</v>
      </c>
      <c r="H81" s="11">
        <f>G81*F81</f>
        <v>0</v>
      </c>
      <c r="I81" s="72"/>
    </row>
    <row r="82" spans="1:9" s="73" customFormat="1" ht="13" x14ac:dyDescent="0.25">
      <c r="A82" s="87"/>
      <c r="B82" s="24"/>
      <c r="C82" s="44"/>
      <c r="D82" s="53"/>
      <c r="E82" s="15"/>
      <c r="F82" s="11"/>
      <c r="G82" s="13"/>
      <c r="H82" s="11"/>
      <c r="I82" s="72"/>
    </row>
    <row r="83" spans="1:9" s="73" customFormat="1" ht="87.5" customHeight="1" x14ac:dyDescent="0.25">
      <c r="A83" s="87"/>
      <c r="B83" s="24" t="s">
        <v>20</v>
      </c>
      <c r="C83" s="44"/>
      <c r="D83" s="53" t="s">
        <v>100</v>
      </c>
      <c r="E83" s="15" t="s">
        <v>18</v>
      </c>
      <c r="F83" s="11">
        <v>3</v>
      </c>
      <c r="G83" s="13">
        <v>0</v>
      </c>
      <c r="H83" s="11">
        <f>G83*F83</f>
        <v>0</v>
      </c>
      <c r="I83" s="72"/>
    </row>
    <row r="84" spans="1:9" s="73" customFormat="1" ht="13" x14ac:dyDescent="0.25">
      <c r="A84" s="87"/>
      <c r="B84" s="24"/>
      <c r="C84" s="44"/>
      <c r="D84" s="53"/>
      <c r="E84" s="15"/>
      <c r="F84" s="11"/>
      <c r="G84" s="13"/>
      <c r="H84" s="11"/>
      <c r="I84" s="72"/>
    </row>
    <row r="85" spans="1:9" s="73" customFormat="1" ht="82" customHeight="1" x14ac:dyDescent="0.25">
      <c r="A85" s="87"/>
      <c r="B85" s="24" t="s">
        <v>23</v>
      </c>
      <c r="C85" s="44"/>
      <c r="D85" s="53" t="s">
        <v>102</v>
      </c>
      <c r="E85" s="15" t="s">
        <v>18</v>
      </c>
      <c r="F85" s="11">
        <f>F83</f>
        <v>3</v>
      </c>
      <c r="G85" s="13">
        <v>0</v>
      </c>
      <c r="H85" s="11">
        <f>G85*F85</f>
        <v>0</v>
      </c>
      <c r="I85" s="72"/>
    </row>
    <row r="86" spans="1:9" s="73" customFormat="1" ht="13" x14ac:dyDescent="0.25">
      <c r="A86" s="87"/>
      <c r="B86" s="24"/>
      <c r="C86" s="44"/>
      <c r="D86" s="53"/>
      <c r="E86" s="15"/>
      <c r="F86" s="11"/>
      <c r="G86" s="13"/>
      <c r="H86" s="11"/>
      <c r="I86" s="72"/>
    </row>
    <row r="87" spans="1:9" s="73" customFormat="1" ht="42.5" customHeight="1" x14ac:dyDescent="0.25">
      <c r="A87" s="87"/>
      <c r="B87" s="24" t="s">
        <v>33</v>
      </c>
      <c r="C87" s="44"/>
      <c r="D87" s="53" t="s">
        <v>101</v>
      </c>
      <c r="E87" s="15" t="s">
        <v>18</v>
      </c>
      <c r="F87" s="11">
        <f>F83</f>
        <v>3</v>
      </c>
      <c r="G87" s="13">
        <v>0</v>
      </c>
      <c r="H87" s="11">
        <f>G87*F87</f>
        <v>0</v>
      </c>
      <c r="I87" s="72"/>
    </row>
    <row r="88" spans="1:9" s="73" customFormat="1" ht="13" x14ac:dyDescent="0.25">
      <c r="A88" s="87"/>
      <c r="B88" s="24"/>
      <c r="C88" s="44"/>
      <c r="D88" s="53"/>
      <c r="E88" s="15"/>
      <c r="F88" s="11"/>
      <c r="G88" s="13"/>
      <c r="H88" s="11"/>
      <c r="I88" s="72"/>
    </row>
    <row r="89" spans="1:9" s="73" customFormat="1" ht="87.5" x14ac:dyDescent="0.25">
      <c r="A89" s="87"/>
      <c r="B89" s="24" t="s">
        <v>21</v>
      </c>
      <c r="C89" s="44"/>
      <c r="D89" s="53" t="s">
        <v>103</v>
      </c>
      <c r="E89" s="15" t="s">
        <v>15</v>
      </c>
      <c r="F89" s="11">
        <v>10</v>
      </c>
      <c r="G89" s="13">
        <v>0</v>
      </c>
      <c r="H89" s="11">
        <f>F89*G89</f>
        <v>0</v>
      </c>
      <c r="I89" s="72"/>
    </row>
    <row r="90" spans="1:9" ht="13" x14ac:dyDescent="0.3">
      <c r="A90" s="1"/>
      <c r="B90" s="24"/>
      <c r="C90" s="44"/>
      <c r="D90" s="53"/>
      <c r="E90" s="15"/>
      <c r="F90" s="11"/>
      <c r="G90" s="13"/>
      <c r="H90" s="11"/>
      <c r="I90" s="17"/>
    </row>
    <row r="91" spans="1:9" ht="100" x14ac:dyDescent="0.3">
      <c r="A91" s="1"/>
      <c r="B91" s="24" t="s">
        <v>49</v>
      </c>
      <c r="C91" s="44"/>
      <c r="D91" s="53" t="s">
        <v>84</v>
      </c>
      <c r="E91" s="15" t="s">
        <v>18</v>
      </c>
      <c r="F91" s="11">
        <v>4</v>
      </c>
      <c r="G91" s="13">
        <v>0</v>
      </c>
      <c r="H91" s="11">
        <f>G91*F91</f>
        <v>0</v>
      </c>
      <c r="I91" s="17"/>
    </row>
    <row r="92" spans="1:9" ht="13" x14ac:dyDescent="0.3">
      <c r="A92" s="1"/>
      <c r="B92" s="24"/>
      <c r="C92" s="44"/>
      <c r="D92" s="53"/>
      <c r="E92" s="15"/>
      <c r="F92" s="11"/>
      <c r="G92" s="13"/>
      <c r="H92" s="11"/>
      <c r="I92" s="17"/>
    </row>
    <row r="93" spans="1:9" ht="63.5" x14ac:dyDescent="0.3">
      <c r="A93" s="1"/>
      <c r="B93" s="24" t="s">
        <v>50</v>
      </c>
      <c r="C93" s="44"/>
      <c r="D93" s="53" t="s">
        <v>132</v>
      </c>
      <c r="E93" s="15" t="s">
        <v>18</v>
      </c>
      <c r="F93" s="11">
        <v>6</v>
      </c>
      <c r="G93" s="13">
        <v>0</v>
      </c>
      <c r="H93" s="11">
        <f>F93*G93</f>
        <v>0</v>
      </c>
      <c r="I93" s="17"/>
    </row>
    <row r="94" spans="1:9" ht="13.5" thickBot="1" x14ac:dyDescent="0.35">
      <c r="A94" s="1"/>
      <c r="B94" s="24"/>
      <c r="C94" s="44"/>
      <c r="D94" s="53"/>
      <c r="E94" s="15"/>
      <c r="F94" s="11"/>
      <c r="G94" s="13"/>
      <c r="H94" s="11"/>
    </row>
    <row r="95" spans="1:9" s="72" customFormat="1" ht="13.5" thickBot="1" x14ac:dyDescent="0.3">
      <c r="A95" s="87"/>
      <c r="B95" s="82"/>
      <c r="C95" s="83" t="s">
        <v>32</v>
      </c>
      <c r="D95" s="91" t="s">
        <v>28</v>
      </c>
      <c r="E95" s="92"/>
      <c r="F95" s="89"/>
      <c r="G95" s="90"/>
      <c r="H95" s="93">
        <f>SUM(H76:H94)</f>
        <v>0</v>
      </c>
    </row>
    <row r="96" spans="1:9" ht="13.5" thickBot="1" x14ac:dyDescent="0.35">
      <c r="A96" s="1"/>
      <c r="B96" s="43"/>
      <c r="C96" s="43"/>
      <c r="D96" s="48"/>
      <c r="E96" s="25"/>
      <c r="F96" s="5"/>
      <c r="G96" s="23"/>
      <c r="H96" s="5"/>
    </row>
    <row r="97" spans="1:8" s="72" customFormat="1" ht="16" thickBot="1" x14ac:dyDescent="0.3">
      <c r="A97" s="87"/>
      <c r="B97" s="94"/>
      <c r="C97" s="75" t="s">
        <v>46</v>
      </c>
      <c r="D97" s="76" t="s">
        <v>29</v>
      </c>
      <c r="E97" s="77"/>
      <c r="F97" s="78"/>
      <c r="G97" s="79"/>
      <c r="H97" s="80"/>
    </row>
    <row r="98" spans="1:8" ht="12.75" customHeight="1" thickBot="1" x14ac:dyDescent="0.35">
      <c r="A98" s="1"/>
      <c r="B98" s="55"/>
      <c r="C98" s="58"/>
      <c r="D98" s="53"/>
      <c r="E98" s="15"/>
      <c r="F98" s="11"/>
      <c r="G98" s="13"/>
      <c r="H98" s="11"/>
    </row>
    <row r="99" spans="1:8" s="72" customFormat="1" ht="13.5" thickBot="1" x14ac:dyDescent="0.3">
      <c r="A99" s="87"/>
      <c r="B99" s="95"/>
      <c r="C99" s="83" t="s">
        <v>46</v>
      </c>
      <c r="D99" s="96" t="s">
        <v>31</v>
      </c>
      <c r="E99" s="97"/>
      <c r="F99" s="96"/>
      <c r="G99" s="96"/>
      <c r="H99" s="85">
        <f>(H27+H43+H67+H73+H95)*0.1</f>
        <v>0</v>
      </c>
    </row>
    <row r="100" spans="1:8" ht="13" x14ac:dyDescent="0.3">
      <c r="B100" s="40"/>
      <c r="C100" s="43"/>
      <c r="D100" s="49"/>
      <c r="E100" s="16"/>
      <c r="F100" s="6"/>
      <c r="G100" s="6"/>
      <c r="H100" s="5"/>
    </row>
    <row r="101" spans="1:8" ht="16" thickBot="1" x14ac:dyDescent="0.3">
      <c r="C101" s="153" t="s">
        <v>26</v>
      </c>
      <c r="D101" s="153"/>
      <c r="E101" s="153"/>
      <c r="F101" s="153"/>
      <c r="G101" s="153"/>
      <c r="H101" s="153"/>
    </row>
    <row r="102" spans="1:8" x14ac:dyDescent="0.25">
      <c r="C102" s="34" t="s">
        <v>7</v>
      </c>
      <c r="D102" s="8" t="s">
        <v>41</v>
      </c>
      <c r="E102" s="19"/>
      <c r="F102" s="8"/>
      <c r="G102" s="9"/>
      <c r="H102" s="2">
        <f>H27</f>
        <v>0</v>
      </c>
    </row>
    <row r="103" spans="1:8" x14ac:dyDescent="0.25">
      <c r="C103" s="35" t="s">
        <v>9</v>
      </c>
      <c r="D103" s="50" t="s">
        <v>24</v>
      </c>
      <c r="G103" s="7"/>
      <c r="H103" s="3">
        <f>H43</f>
        <v>0</v>
      </c>
    </row>
    <row r="104" spans="1:8" x14ac:dyDescent="0.25">
      <c r="C104" s="35" t="s">
        <v>11</v>
      </c>
      <c r="D104" s="50" t="s">
        <v>74</v>
      </c>
      <c r="G104" s="7"/>
      <c r="H104" s="3">
        <f>H67</f>
        <v>0</v>
      </c>
    </row>
    <row r="105" spans="1:8" x14ac:dyDescent="0.25">
      <c r="C105" s="35" t="s">
        <v>12</v>
      </c>
      <c r="D105" s="50" t="s">
        <v>82</v>
      </c>
      <c r="G105" s="7"/>
      <c r="H105" s="3">
        <f>H73</f>
        <v>0</v>
      </c>
    </row>
    <row r="106" spans="1:8" x14ac:dyDescent="0.25">
      <c r="C106" s="35" t="s">
        <v>32</v>
      </c>
      <c r="D106" s="50" t="s">
        <v>27</v>
      </c>
      <c r="G106" s="7"/>
      <c r="H106" s="3">
        <f>H95</f>
        <v>0</v>
      </c>
    </row>
    <row r="107" spans="1:8" x14ac:dyDescent="0.25">
      <c r="C107" s="35" t="s">
        <v>46</v>
      </c>
      <c r="D107" s="50" t="s">
        <v>29</v>
      </c>
      <c r="G107" s="7"/>
      <c r="H107" s="3">
        <f>SUM(H102:H106)*0.1</f>
        <v>0</v>
      </c>
    </row>
    <row r="108" spans="1:8" x14ac:dyDescent="0.25">
      <c r="C108" s="36"/>
      <c r="D108" s="51"/>
      <c r="E108" s="29"/>
      <c r="F108" s="30"/>
      <c r="G108" s="31"/>
      <c r="H108" s="28"/>
    </row>
    <row r="109" spans="1:8" ht="16" thickBot="1" x14ac:dyDescent="0.4">
      <c r="C109" s="37"/>
      <c r="D109" s="142" t="s">
        <v>13</v>
      </c>
      <c r="E109" s="143"/>
      <c r="F109" s="143"/>
      <c r="G109" s="143"/>
      <c r="H109" s="32">
        <f>SUM(H102:H108)</f>
        <v>0</v>
      </c>
    </row>
    <row r="110" spans="1:8" ht="16.5" thickTop="1" thickBot="1" x14ac:dyDescent="0.4">
      <c r="C110" s="38"/>
      <c r="D110" s="144" t="s">
        <v>22</v>
      </c>
      <c r="E110" s="145"/>
      <c r="F110" s="145"/>
      <c r="G110" s="145"/>
      <c r="H110" s="4">
        <f>H109*0.22</f>
        <v>0</v>
      </c>
    </row>
    <row r="111" spans="1:8" ht="16.5" thickTop="1" thickBot="1" x14ac:dyDescent="0.4">
      <c r="C111" s="39"/>
      <c r="D111" s="146" t="s">
        <v>14</v>
      </c>
      <c r="E111" s="147"/>
      <c r="F111" s="147"/>
      <c r="G111" s="147"/>
      <c r="H111" s="26">
        <f>H110+H109</f>
        <v>0</v>
      </c>
    </row>
    <row r="112" spans="1:8" x14ac:dyDescent="0.25">
      <c r="C112" s="154"/>
      <c r="D112" s="154"/>
      <c r="E112" s="154"/>
      <c r="F112" s="154"/>
      <c r="G112" s="154"/>
      <c r="H112" s="154"/>
    </row>
  </sheetData>
  <mergeCells count="7">
    <mergeCell ref="C112:H112"/>
    <mergeCell ref="B1:H1"/>
    <mergeCell ref="D27:G27"/>
    <mergeCell ref="C101:H101"/>
    <mergeCell ref="D109:G109"/>
    <mergeCell ref="D110:G110"/>
    <mergeCell ref="D111:G111"/>
  </mergeCells>
  <pageMargins left="0.47244094488188981" right="0.23622047244094491" top="0.39370078740157483" bottom="0.74803149606299213" header="0.31496062992125984" footer="0.31496062992125984"/>
  <pageSetup paperSize="9" scale="95" orientation="portrait" horizontalDpi="4294967292" r:id="rId1"/>
  <headerFooter alignWithMargins="0">
    <oddFooter>Stran &amp;P</oddFooter>
  </headerFooter>
  <rowBreaks count="3" manualBreakCount="3">
    <brk id="27" max="19" man="1"/>
    <brk id="73" max="19" man="1"/>
    <brk id="9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Rekapitulacija</vt:lpstr>
      <vt:lpstr>1.0 Tuje storitve</vt:lpstr>
      <vt:lpstr>2.0 Pilotna stena</vt:lpstr>
      <vt:lpstr>3.0 Voziščna konstrukcija</vt:lpstr>
      <vt:lpstr>'1.0 Tuje storitve'!Področje_tiskanja</vt:lpstr>
      <vt:lpstr>'2.0 Pilotna stena'!Področje_tiskanja</vt:lpstr>
      <vt:lpstr>'3.0 Voziščna konstrukcija'!Področje_tiskanja</vt:lpstr>
      <vt:lpstr>Rekapitulacija!Področje_tiskanja</vt:lpstr>
      <vt:lpstr>'1.0 Tuje storitve'!Tiskanje_naslovov</vt:lpstr>
      <vt:lpstr>'2.0 Pilotna stena'!Tiskanje_naslovov</vt:lpstr>
      <vt:lpstr>'3.0 Voziščna konstrukcija'!Tiskanje_naslovov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jernej remic</cp:lastModifiedBy>
  <cp:lastPrinted>2025-11-14T08:11:55Z</cp:lastPrinted>
  <dcterms:created xsi:type="dcterms:W3CDTF">1998-06-30T10:52:36Z</dcterms:created>
  <dcterms:modified xsi:type="dcterms:W3CDTF">2025-11-14T08:51:01Z</dcterms:modified>
</cp:coreProperties>
</file>